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RIE CHATEAUROUX\Documents\BATIMENT PUBLIC\CHAUFFERIE BOIS\"/>
    </mc:Choice>
  </mc:AlternateContent>
  <xr:revisionPtr revIDLastSave="0" documentId="13_ncr:1_{B867A3D3-A018-4563-BA93-B833EA12221E}" xr6:coauthVersionLast="47" xr6:coauthVersionMax="47" xr10:uidLastSave="{00000000-0000-0000-0000-000000000000}"/>
  <bookViews>
    <workbookView xWindow="-120" yWindow="-120" windowWidth="29040" windowHeight="15840" firstSheet="6" activeTab="9" xr2:uid="{00000000-000D-0000-FFFF-FFFF00000000}"/>
  </bookViews>
  <sheets>
    <sheet name="hiver 2014-2015" sheetId="1" r:id="rId1"/>
    <sheet name="HIVER 2015-2016" sheetId="2" r:id="rId2"/>
    <sheet name="HIVER 2016-2017" sheetId="3" r:id="rId3"/>
    <sheet name="HIVER 2017-2018" sheetId="5" r:id="rId4"/>
    <sheet name="HIVER 2018-2019" sheetId="8" r:id="rId5"/>
    <sheet name="HIVER 2019-2020" sheetId="9" r:id="rId6"/>
    <sheet name="HIVER 2020-2021" sheetId="10" r:id="rId7"/>
    <sheet name="HIVER 2021-2022" sheetId="11" r:id="rId8"/>
    <sheet name="HIVER 2022-2023" sheetId="12" r:id="rId9"/>
    <sheet name="HIVER 2023-2024" sheetId="13" r:id="rId10"/>
  </sheets>
  <definedNames>
    <definedName name="_xlnm.Print_Area" localSheetId="0">'hiver 2014-2015'!$A$1:$I$24</definedName>
    <definedName name="_xlnm.Print_Area" localSheetId="1">'HIVER 2015-2016'!$A$1:$H$20</definedName>
    <definedName name="_xlnm.Print_Area" localSheetId="2">'HIVER 2016-2017'!$A$1:$H$21</definedName>
  </definedNames>
  <calcPr calcId="191029"/>
</workbook>
</file>

<file path=xl/calcChain.xml><?xml version="1.0" encoding="utf-8"?>
<calcChain xmlns="http://schemas.openxmlformats.org/spreadsheetml/2006/main">
  <c r="G15" i="13" l="1"/>
  <c r="H15" i="13" s="1"/>
  <c r="G14" i="13"/>
  <c r="G13" i="13"/>
  <c r="H13" i="13" s="1"/>
  <c r="G12" i="13"/>
  <c r="H12" i="13" s="1"/>
  <c r="G11" i="13"/>
  <c r="H11" i="13" s="1"/>
  <c r="G10" i="13"/>
  <c r="H10" i="13" s="1"/>
  <c r="G9" i="13"/>
  <c r="H9" i="13" s="1"/>
  <c r="G7" i="13"/>
  <c r="J15" i="12"/>
  <c r="E14" i="12"/>
  <c r="G14" i="12" s="1"/>
  <c r="E13" i="12"/>
  <c r="G13" i="12" s="1"/>
  <c r="H13" i="12" s="1"/>
  <c r="E12" i="12"/>
  <c r="G12" i="12" s="1"/>
  <c r="H12" i="12" s="1"/>
  <c r="E11" i="12"/>
  <c r="G11" i="12" s="1"/>
  <c r="H11" i="12" s="1"/>
  <c r="E10" i="12"/>
  <c r="G10" i="12" s="1"/>
  <c r="H10" i="12" s="1"/>
  <c r="E9" i="12"/>
  <c r="G9" i="12" s="1"/>
  <c r="H9" i="12" s="1"/>
  <c r="E8" i="12"/>
  <c r="G8" i="12" s="1"/>
  <c r="H8" i="12" s="1"/>
  <c r="G15" i="12"/>
  <c r="H15" i="12" s="1"/>
  <c r="G7" i="12"/>
  <c r="E15" i="11"/>
  <c r="E14" i="11"/>
  <c r="G14" i="11" s="1"/>
  <c r="E13" i="11"/>
  <c r="E16" i="13" l="1"/>
  <c r="G8" i="13"/>
  <c r="H8" i="13" s="1"/>
  <c r="H7" i="13"/>
  <c r="E16" i="12"/>
  <c r="G16" i="12"/>
  <c r="H7" i="12"/>
  <c r="H16" i="12" s="1"/>
  <c r="E12" i="11"/>
  <c r="G12" i="11" s="1"/>
  <c r="H12" i="11" s="1"/>
  <c r="E9" i="11"/>
  <c r="G9" i="11" s="1"/>
  <c r="H9" i="11" s="1"/>
  <c r="E11" i="11"/>
  <c r="G11" i="11" s="1"/>
  <c r="H11" i="11" s="1"/>
  <c r="E10" i="11"/>
  <c r="G10" i="11" s="1"/>
  <c r="H10" i="11" s="1"/>
  <c r="E8" i="11"/>
  <c r="G15" i="11"/>
  <c r="H15" i="11" s="1"/>
  <c r="H14" i="11"/>
  <c r="G13" i="11"/>
  <c r="H13" i="11" s="1"/>
  <c r="G7" i="11"/>
  <c r="E15" i="10"/>
  <c r="E14" i="10"/>
  <c r="E13" i="10"/>
  <c r="G13" i="10" s="1"/>
  <c r="H13" i="10" s="1"/>
  <c r="E12" i="10"/>
  <c r="E11" i="10"/>
  <c r="E10" i="10"/>
  <c r="H16" i="13" l="1"/>
  <c r="G16" i="13"/>
  <c r="E16" i="11"/>
  <c r="G8" i="11"/>
  <c r="H8" i="11" s="1"/>
  <c r="H7" i="11"/>
  <c r="E9" i="10"/>
  <c r="H16" i="11" l="1"/>
  <c r="G16" i="11"/>
  <c r="E8" i="10"/>
  <c r="E16" i="10" l="1"/>
  <c r="G15" i="10"/>
  <c r="H15" i="10" s="1"/>
  <c r="G14" i="10"/>
  <c r="H14" i="10" s="1"/>
  <c r="G12" i="10"/>
  <c r="H12" i="10" s="1"/>
  <c r="G11" i="10"/>
  <c r="H11" i="10" s="1"/>
  <c r="G10" i="10"/>
  <c r="H10" i="10" s="1"/>
  <c r="G9" i="10"/>
  <c r="H9" i="10" s="1"/>
  <c r="G8" i="10"/>
  <c r="H8" i="10" s="1"/>
  <c r="G7" i="10"/>
  <c r="H7" i="10" s="1"/>
  <c r="H16" i="10" l="1"/>
  <c r="G16" i="10"/>
  <c r="B18" i="9"/>
  <c r="B11" i="9" l="1"/>
  <c r="E12" i="9" l="1"/>
  <c r="E11" i="9" l="1"/>
  <c r="E9" i="9" l="1"/>
  <c r="E8" i="9" l="1"/>
  <c r="E16" i="9" s="1"/>
  <c r="G15" i="9"/>
  <c r="H15" i="9" s="1"/>
  <c r="G14" i="9"/>
  <c r="H14" i="9" s="1"/>
  <c r="G13" i="9"/>
  <c r="G12" i="9"/>
  <c r="H12" i="9" s="1"/>
  <c r="G11" i="9"/>
  <c r="H11" i="9" s="1"/>
  <c r="G10" i="9"/>
  <c r="H10" i="9" s="1"/>
  <c r="G7" i="9"/>
  <c r="H7" i="9" s="1"/>
  <c r="G8" i="9" l="1"/>
  <c r="G9" i="9"/>
  <c r="H9" i="9" s="1"/>
  <c r="H16" i="9" s="1"/>
  <c r="B20" i="8"/>
  <c r="E13" i="8" s="1"/>
  <c r="G13" i="8" s="1"/>
  <c r="E14" i="8"/>
  <c r="G14" i="8" s="1"/>
  <c r="H14" i="8" s="1"/>
  <c r="E12" i="8"/>
  <c r="G12" i="8" s="1"/>
  <c r="H12" i="8" s="1"/>
  <c r="E11" i="8"/>
  <c r="G11" i="8" s="1"/>
  <c r="H11" i="8" s="1"/>
  <c r="E10" i="8"/>
  <c r="G10" i="8" s="1"/>
  <c r="H10" i="8" s="1"/>
  <c r="E9" i="8"/>
  <c r="E14" i="5"/>
  <c r="G15" i="8"/>
  <c r="H15" i="8" s="1"/>
  <c r="G8" i="8"/>
  <c r="G7" i="8"/>
  <c r="H7" i="8" s="1"/>
  <c r="E11" i="5"/>
  <c r="G15" i="5"/>
  <c r="H15" i="5" s="1"/>
  <c r="E13" i="5"/>
  <c r="E12" i="5"/>
  <c r="G16" i="9" l="1"/>
  <c r="E16" i="8"/>
  <c r="G9" i="8"/>
  <c r="H9" i="8" s="1"/>
  <c r="H13" i="8"/>
  <c r="G16" i="8"/>
  <c r="H8" i="8"/>
  <c r="H16" i="8" l="1"/>
  <c r="B22" i="3"/>
  <c r="E13" i="3"/>
  <c r="G13" i="3" s="1"/>
  <c r="H13" i="3" s="1"/>
  <c r="E12" i="3"/>
  <c r="G12" i="3" s="1"/>
  <c r="H12" i="3" s="1"/>
  <c r="E11" i="3"/>
  <c r="E10" i="3"/>
  <c r="G10" i="3" s="1"/>
  <c r="H10" i="3" s="1"/>
  <c r="E9" i="3"/>
  <c r="E14" i="3"/>
  <c r="G14" i="3" s="1"/>
  <c r="H14" i="3" s="1"/>
  <c r="B21" i="2"/>
  <c r="E10" i="5"/>
  <c r="G10" i="5" s="1"/>
  <c r="H10" i="5" s="1"/>
  <c r="E9" i="5"/>
  <c r="G9" i="5" s="1"/>
  <c r="H9" i="5" s="1"/>
  <c r="E8" i="5"/>
  <c r="G14" i="5"/>
  <c r="H14" i="5" s="1"/>
  <c r="G13" i="5"/>
  <c r="H13" i="5" s="1"/>
  <c r="G12" i="5"/>
  <c r="H12" i="5" s="1"/>
  <c r="G11" i="5"/>
  <c r="H11" i="5" s="1"/>
  <c r="G7" i="5"/>
  <c r="H7" i="5" s="1"/>
  <c r="E15" i="3"/>
  <c r="G15" i="3" s="1"/>
  <c r="H15" i="3" s="1"/>
  <c r="F11" i="3"/>
  <c r="E14" i="2"/>
  <c r="G14" i="2" s="1"/>
  <c r="H14" i="2" s="1"/>
  <c r="E13" i="2"/>
  <c r="G13" i="2" s="1"/>
  <c r="G8" i="3"/>
  <c r="H8" i="3" s="1"/>
  <c r="G7" i="3"/>
  <c r="E12" i="2"/>
  <c r="G12" i="2" s="1"/>
  <c r="H12" i="2" s="1"/>
  <c r="E11" i="2"/>
  <c r="G11" i="2" s="1"/>
  <c r="H11" i="2" s="1"/>
  <c r="E10" i="2"/>
  <c r="G10" i="2" s="1"/>
  <c r="H10" i="2" s="1"/>
  <c r="E9" i="2"/>
  <c r="G9" i="2" s="1"/>
  <c r="H9" i="2" s="1"/>
  <c r="E8" i="2"/>
  <c r="G8" i="2" s="1"/>
  <c r="H8" i="2" s="1"/>
  <c r="E7" i="2"/>
  <c r="G7" i="2" s="1"/>
  <c r="H7" i="2" s="1"/>
  <c r="I12" i="1"/>
  <c r="H8" i="1"/>
  <c r="I8" i="1" s="1"/>
  <c r="H9" i="1"/>
  <c r="I9" i="1" s="1"/>
  <c r="H10" i="1"/>
  <c r="I10" i="1" s="1"/>
  <c r="H11" i="1"/>
  <c r="I11" i="1" s="1"/>
  <c r="H12" i="1"/>
  <c r="H7" i="1"/>
  <c r="I7" i="1" s="1"/>
  <c r="I13" i="1"/>
  <c r="C22" i="1"/>
  <c r="F15" i="1"/>
  <c r="H14" i="1"/>
  <c r="I14" i="1"/>
  <c r="C11" i="1"/>
  <c r="C20" i="1"/>
  <c r="C14" i="1"/>
  <c r="C9" i="1"/>
  <c r="C8" i="1"/>
  <c r="C7" i="1"/>
  <c r="C17" i="1"/>
  <c r="H15" i="1" l="1"/>
  <c r="C23" i="1"/>
  <c r="I15" i="1"/>
  <c r="G8" i="5"/>
  <c r="H8" i="5" s="1"/>
  <c r="H16" i="5" s="1"/>
  <c r="E16" i="5"/>
  <c r="E15" i="2"/>
  <c r="E16" i="3"/>
  <c r="G9" i="3"/>
  <c r="H9" i="3" s="1"/>
  <c r="G11" i="3"/>
  <c r="H11" i="3" s="1"/>
  <c r="H7" i="3"/>
  <c r="H15" i="2"/>
  <c r="G15" i="2"/>
  <c r="G16" i="5" l="1"/>
  <c r="H16" i="3"/>
  <c r="G16" i="3"/>
</calcChain>
</file>

<file path=xl/sharedStrings.xml><?xml version="1.0" encoding="utf-8"?>
<sst xmlns="http://schemas.openxmlformats.org/spreadsheetml/2006/main" count="200" uniqueCount="66">
  <si>
    <t>CHAUFFERIE BOIS</t>
  </si>
  <si>
    <t>DATE</t>
  </si>
  <si>
    <t>QUANTITE (en tonnes)</t>
  </si>
  <si>
    <t>DATE FACTURE</t>
  </si>
  <si>
    <t>QUANTITE</t>
  </si>
  <si>
    <t>COUT TTC</t>
  </si>
  <si>
    <t>fevrier 2015</t>
  </si>
  <si>
    <t>septembre 2014</t>
  </si>
  <si>
    <t>octobre 2014</t>
  </si>
  <si>
    <t>novembre 2014</t>
  </si>
  <si>
    <t>decembre 2014</t>
  </si>
  <si>
    <t>janvier 2015</t>
  </si>
  <si>
    <t>mars 2015</t>
  </si>
  <si>
    <t>avril 2015</t>
  </si>
  <si>
    <t>coût ht /tonne</t>
  </si>
  <si>
    <t>COUT HT</t>
  </si>
  <si>
    <t>TOTAL hiver 2014-2015</t>
  </si>
  <si>
    <t>Bons de livraison</t>
  </si>
  <si>
    <t>Total</t>
  </si>
  <si>
    <t>SUIVI DES LIVRAISONS - PLAQUETTES - HIVER 2014-2015</t>
  </si>
  <si>
    <t>SUIVI DES LIVRAISONS - PLAQUETTES - HIVER 2015-2016</t>
  </si>
  <si>
    <t>septembre 2015</t>
  </si>
  <si>
    <t>octobre 2015</t>
  </si>
  <si>
    <t>novembre 2015</t>
  </si>
  <si>
    <t>decembre 2015</t>
  </si>
  <si>
    <t>janvier 2016</t>
  </si>
  <si>
    <t>fevrier 2016</t>
  </si>
  <si>
    <t>mars 2016</t>
  </si>
  <si>
    <t>TOTAL hiver 2015-2016</t>
  </si>
  <si>
    <t>CHAUFFERIE BOIS EJS</t>
  </si>
  <si>
    <t>SUIVI DES LIVRAISONS - PLAQUETTES - HIVER 2016-2017</t>
  </si>
  <si>
    <t>mai 2016</t>
  </si>
  <si>
    <t>septembre 2016</t>
  </si>
  <si>
    <t>octobre 2016</t>
  </si>
  <si>
    <t>novembre 2016</t>
  </si>
  <si>
    <t>janvier 2017</t>
  </si>
  <si>
    <t>fevrier 2017</t>
  </si>
  <si>
    <t>mars 2017</t>
  </si>
  <si>
    <t>decembre 2016</t>
  </si>
  <si>
    <t>avril 2017</t>
  </si>
  <si>
    <t>mai 2017</t>
  </si>
  <si>
    <t>TOTAL hiver 2016-2017</t>
  </si>
  <si>
    <t>septembre</t>
  </si>
  <si>
    <t>octobre</t>
  </si>
  <si>
    <t xml:space="preserve">novembre </t>
  </si>
  <si>
    <t xml:space="preserve">decembre </t>
  </si>
  <si>
    <t xml:space="preserve">janvier </t>
  </si>
  <si>
    <t xml:space="preserve">fevrier </t>
  </si>
  <si>
    <t>mars</t>
  </si>
  <si>
    <t xml:space="preserve">avril </t>
  </si>
  <si>
    <t xml:space="preserve">mai </t>
  </si>
  <si>
    <t>TOTAL hiver 2017-2018</t>
  </si>
  <si>
    <t>SUIVI DES LIVRAISONS - PLAQUETTES - HIVER 2017-2018</t>
  </si>
  <si>
    <t xml:space="preserve"> 19/01/2018</t>
  </si>
  <si>
    <t>SUIVI DES LIVRAISONS - PLAQUETTES - HIVER 2018-2019</t>
  </si>
  <si>
    <t>TOTAL hiver 2018-2019</t>
  </si>
  <si>
    <t>TOTAL hiver 2019-2020</t>
  </si>
  <si>
    <t>SUIVI DES LIVRAISONS - PLAQUETTES - HIVER 2019-2020</t>
  </si>
  <si>
    <t>TOTAL hiver 2020-2021</t>
  </si>
  <si>
    <t>SUIVI DES LIVRAISONS - PLAQUETTES - HIVER 2020-2021</t>
  </si>
  <si>
    <t>SUIVI DES LIVRAISONS - PLAQUETTES - HIVER 2021-2022</t>
  </si>
  <si>
    <t>TOTAL hiver 2021-2022</t>
  </si>
  <si>
    <t>SUIVI DES LIVRAISONS - PLAQUETTES - HIVER 2022-2023</t>
  </si>
  <si>
    <t>TOTAL hiver 2022-2023</t>
  </si>
  <si>
    <t>TOTAL hiver 2023-2024</t>
  </si>
  <si>
    <t>SUIVI DES LIVRAISONS - PLAQUETTES - HIVER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</si>
</sst>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14" fontId="0" fillId="0" borderId="2" xfId="0" applyNumberFormat="1" applyBorder="1"/>
    <xf numFmtId="14" fontId="0" fillId="0" borderId="3" xfId="0" applyNumberFormat="1" applyBorder="1"/>
    <xf numFmtId="14" fontId="0" fillId="0" borderId="4" xfId="0" applyNumberFormat="1" applyBorder="1"/>
    <xf numFmtId="14" fontId="0" fillId="0" borderId="5" xfId="0" applyNumberFormat="1" applyBorder="1"/>
    <xf numFmtId="49" fontId="0" fillId="0" borderId="1" xfId="0" applyNumberFormat="1" applyBorder="1"/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10" xfId="0" applyNumberFormat="1" applyBorder="1"/>
    <xf numFmtId="2" fontId="0" fillId="0" borderId="9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49" fontId="0" fillId="0" borderId="0" xfId="0" applyNumberFormat="1"/>
    <xf numFmtId="164" fontId="0" fillId="0" borderId="0" xfId="0" applyNumberFormat="1" applyAlignment="1">
      <alignment horizontal="center"/>
    </xf>
    <xf numFmtId="49" fontId="1" fillId="5" borderId="2" xfId="0" applyNumberFormat="1" applyFont="1" applyFill="1" applyBorder="1" applyAlignment="1">
      <alignment vertical="center"/>
    </xf>
    <xf numFmtId="2" fontId="1" fillId="5" borderId="14" xfId="0" applyNumberFormat="1" applyFont="1" applyFill="1" applyBorder="1" applyAlignment="1">
      <alignment horizontal="center" vertical="center"/>
    </xf>
    <xf numFmtId="2" fontId="1" fillId="5" borderId="12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1" fillId="5" borderId="14" xfId="0" applyNumberFormat="1" applyFont="1" applyFill="1" applyBorder="1" applyAlignment="1">
      <alignment horizontal="center" vertical="center"/>
    </xf>
    <xf numFmtId="164" fontId="1" fillId="5" borderId="12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/>
    </xf>
    <xf numFmtId="2" fontId="0" fillId="0" borderId="12" xfId="0" applyNumberFormat="1" applyBorder="1" applyAlignment="1">
      <alignment horizontal="center" vertical="center"/>
    </xf>
    <xf numFmtId="10" fontId="0" fillId="0" borderId="0" xfId="1" applyNumberFormat="1" applyFont="1" applyBorder="1" applyAlignment="1">
      <alignment horizontal="center"/>
    </xf>
    <xf numFmtId="164" fontId="0" fillId="0" borderId="0" xfId="0" applyNumberFormat="1"/>
    <xf numFmtId="2" fontId="0" fillId="0" borderId="16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49" fontId="0" fillId="0" borderId="5" xfId="0" applyNumberFormat="1" applyBorder="1" applyAlignment="1">
      <alignment vertical="center"/>
    </xf>
    <xf numFmtId="164" fontId="0" fillId="0" borderId="18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2" fontId="0" fillId="0" borderId="27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49" fontId="0" fillId="0" borderId="28" xfId="0" applyNumberFormat="1" applyBorder="1" applyAlignment="1">
      <alignment vertical="center"/>
    </xf>
    <xf numFmtId="164" fontId="0" fillId="0" borderId="26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14" fontId="0" fillId="0" borderId="30" xfId="0" applyNumberFormat="1" applyBorder="1" applyAlignment="1">
      <alignment horizontal="center"/>
    </xf>
    <xf numFmtId="14" fontId="5" fillId="0" borderId="10" xfId="0" applyNumberFormat="1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/>
    </xf>
    <xf numFmtId="14" fontId="0" fillId="0" borderId="2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5" fillId="0" borderId="19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2" fontId="5" fillId="0" borderId="29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4" fontId="0" fillId="0" borderId="28" xfId="0" applyNumberFormat="1" applyBorder="1" applyAlignment="1">
      <alignment horizontal="center"/>
    </xf>
    <xf numFmtId="14" fontId="5" fillId="0" borderId="24" xfId="0" applyNumberFormat="1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6" borderId="15" xfId="0" applyFont="1" applyFill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zoomScaleNormal="100" workbookViewId="0">
      <selection activeCell="C31" sqref="C31"/>
    </sheetView>
  </sheetViews>
  <sheetFormatPr baseColWidth="10" defaultRowHeight="15" x14ac:dyDescent="0.25"/>
  <cols>
    <col min="1" max="1" width="12" bestFit="1" customWidth="1"/>
    <col min="2" max="2" width="21" bestFit="1" customWidth="1"/>
    <col min="3" max="3" width="11.5703125" bestFit="1" customWidth="1"/>
    <col min="5" max="5" width="20.85546875" bestFit="1" customWidth="1"/>
    <col min="6" max="6" width="11.5703125" bestFit="1" customWidth="1"/>
    <col min="7" max="7" width="13.85546875" bestFit="1" customWidth="1"/>
    <col min="8" max="8" width="12.7109375" bestFit="1" customWidth="1"/>
    <col min="9" max="9" width="13.28515625" bestFit="1" customWidth="1"/>
  </cols>
  <sheetData>
    <row r="1" spans="1:9" ht="18.75" x14ac:dyDescent="0.3">
      <c r="A1" s="97" t="s">
        <v>19</v>
      </c>
      <c r="B1" s="97"/>
      <c r="C1" s="97"/>
      <c r="D1" s="97"/>
      <c r="E1" s="97"/>
      <c r="F1" s="97"/>
      <c r="G1" s="97"/>
      <c r="H1" s="97"/>
      <c r="I1" s="97"/>
    </row>
    <row r="2" spans="1:9" ht="18.75" x14ac:dyDescent="0.3">
      <c r="A2" s="98" t="s">
        <v>29</v>
      </c>
      <c r="B2" s="98"/>
      <c r="C2" s="98"/>
      <c r="D2" s="98"/>
      <c r="E2" s="98"/>
      <c r="F2" s="98"/>
      <c r="G2" s="98"/>
      <c r="H2" s="98"/>
      <c r="I2" s="98"/>
    </row>
    <row r="5" spans="1:9" ht="20.25" customHeight="1" x14ac:dyDescent="0.25">
      <c r="A5" s="99" t="s">
        <v>17</v>
      </c>
      <c r="B5" s="99"/>
      <c r="C5" s="99"/>
    </row>
    <row r="6" spans="1:9" ht="20.25" customHeight="1" thickBot="1" x14ac:dyDescent="0.3">
      <c r="A6" s="29" t="s">
        <v>1</v>
      </c>
      <c r="B6" s="29" t="s">
        <v>2</v>
      </c>
      <c r="C6" s="29" t="s">
        <v>18</v>
      </c>
      <c r="E6" s="9" t="s">
        <v>3</v>
      </c>
      <c r="F6" s="9" t="s">
        <v>4</v>
      </c>
      <c r="G6" s="9" t="s">
        <v>14</v>
      </c>
      <c r="H6" s="9" t="s">
        <v>15</v>
      </c>
      <c r="I6" s="9" t="s">
        <v>5</v>
      </c>
    </row>
    <row r="7" spans="1:9" ht="20.25" customHeight="1" thickBot="1" x14ac:dyDescent="0.3">
      <c r="A7" s="2">
        <v>41897</v>
      </c>
      <c r="B7" s="12">
        <v>6.24</v>
      </c>
      <c r="C7" s="30">
        <f>B7</f>
        <v>6.24</v>
      </c>
      <c r="E7" s="6" t="s">
        <v>7</v>
      </c>
      <c r="F7" s="7">
        <v>6.24</v>
      </c>
      <c r="G7" s="8">
        <v>95.05</v>
      </c>
      <c r="H7" s="8">
        <f>F7*G7</f>
        <v>593.11199999999997</v>
      </c>
      <c r="I7" s="8">
        <f>H7*1.1</f>
        <v>652.42320000000007</v>
      </c>
    </row>
    <row r="8" spans="1:9" ht="20.25" customHeight="1" thickBot="1" x14ac:dyDescent="0.3">
      <c r="A8" s="2">
        <v>41936</v>
      </c>
      <c r="B8" s="12">
        <v>6.14</v>
      </c>
      <c r="C8" s="30">
        <f>B8</f>
        <v>6.14</v>
      </c>
      <c r="E8" s="6" t="s">
        <v>8</v>
      </c>
      <c r="F8" s="7">
        <v>6.14</v>
      </c>
      <c r="G8" s="8">
        <v>95.05</v>
      </c>
      <c r="H8" s="8">
        <f t="shared" ref="H8:H12" si="0">F8*G8</f>
        <v>583.60699999999997</v>
      </c>
      <c r="I8" s="8">
        <f t="shared" ref="I8:I12" si="1">H8*1.1</f>
        <v>641.96770000000004</v>
      </c>
    </row>
    <row r="9" spans="1:9" ht="20.25" customHeight="1" x14ac:dyDescent="0.25">
      <c r="A9" s="3">
        <v>41955</v>
      </c>
      <c r="B9" s="13">
        <v>5.24</v>
      </c>
      <c r="C9" s="100">
        <f>B9+B10</f>
        <v>11.66</v>
      </c>
      <c r="E9" s="6" t="s">
        <v>9</v>
      </c>
      <c r="F9" s="7">
        <v>11.66</v>
      </c>
      <c r="G9" s="8">
        <v>95.05</v>
      </c>
      <c r="H9" s="8">
        <f t="shared" si="0"/>
        <v>1108.2829999999999</v>
      </c>
      <c r="I9" s="8">
        <f t="shared" si="1"/>
        <v>1219.1113</v>
      </c>
    </row>
    <row r="10" spans="1:9" ht="20.25" customHeight="1" thickBot="1" x14ac:dyDescent="0.3">
      <c r="A10" s="4">
        <v>41962</v>
      </c>
      <c r="B10" s="14">
        <v>6.42</v>
      </c>
      <c r="C10" s="101"/>
      <c r="E10" s="6" t="s">
        <v>10</v>
      </c>
      <c r="F10" s="7">
        <v>18.5</v>
      </c>
      <c r="G10" s="8">
        <v>95.05</v>
      </c>
      <c r="H10" s="8">
        <f t="shared" si="0"/>
        <v>1758.425</v>
      </c>
      <c r="I10" s="8">
        <f t="shared" si="1"/>
        <v>1934.2675000000002</v>
      </c>
    </row>
    <row r="11" spans="1:9" ht="20.25" customHeight="1" x14ac:dyDescent="0.25">
      <c r="A11" s="3">
        <v>41975</v>
      </c>
      <c r="B11" s="13">
        <v>6.4</v>
      </c>
      <c r="C11" s="100">
        <f>SUM(B11:B13)</f>
        <v>18.5</v>
      </c>
      <c r="E11" s="6" t="s">
        <v>11</v>
      </c>
      <c r="F11" s="7">
        <v>17.239999999999998</v>
      </c>
      <c r="G11" s="8">
        <v>95.05</v>
      </c>
      <c r="H11" s="8">
        <f t="shared" si="0"/>
        <v>1638.6619999999998</v>
      </c>
      <c r="I11" s="8">
        <f t="shared" si="1"/>
        <v>1802.5282</v>
      </c>
    </row>
    <row r="12" spans="1:9" ht="20.25" customHeight="1" x14ac:dyDescent="0.25">
      <c r="A12" s="11">
        <v>41985</v>
      </c>
      <c r="B12" s="15">
        <v>6.74</v>
      </c>
      <c r="C12" s="102"/>
      <c r="E12" s="6" t="s">
        <v>6</v>
      </c>
      <c r="F12" s="7">
        <v>17.559999999999999</v>
      </c>
      <c r="G12" s="8">
        <v>95.05</v>
      </c>
      <c r="H12" s="8">
        <f t="shared" si="0"/>
        <v>1669.0779999999997</v>
      </c>
      <c r="I12" s="8">
        <f t="shared" si="1"/>
        <v>1835.9857999999999</v>
      </c>
    </row>
    <row r="13" spans="1:9" ht="20.25" customHeight="1" thickBot="1" x14ac:dyDescent="0.3">
      <c r="A13" s="4">
        <v>41997</v>
      </c>
      <c r="B13" s="14">
        <v>5.36</v>
      </c>
      <c r="C13" s="101"/>
      <c r="E13" s="6" t="s">
        <v>12</v>
      </c>
      <c r="F13" s="7">
        <v>13.98</v>
      </c>
      <c r="G13" s="8">
        <v>95.05</v>
      </c>
      <c r="H13" s="8">
        <v>1328.8</v>
      </c>
      <c r="I13" s="8">
        <f>H13*1.1</f>
        <v>1461.68</v>
      </c>
    </row>
    <row r="14" spans="1:9" ht="20.25" customHeight="1" thickBot="1" x14ac:dyDescent="0.3">
      <c r="A14" s="3">
        <v>42006</v>
      </c>
      <c r="B14" s="13">
        <v>4.8</v>
      </c>
      <c r="C14" s="100">
        <f>SUM(B14:B16)</f>
        <v>17.239999999999998</v>
      </c>
      <c r="E14" s="6" t="s">
        <v>13</v>
      </c>
      <c r="F14" s="7">
        <v>5.46</v>
      </c>
      <c r="G14" s="8">
        <v>95.05</v>
      </c>
      <c r="H14" s="8">
        <f>F14*G14</f>
        <v>518.97299999999996</v>
      </c>
      <c r="I14" s="8">
        <f t="shared" ref="I14" si="2">H14*1.1</f>
        <v>570.87030000000004</v>
      </c>
    </row>
    <row r="15" spans="1:9" ht="20.25" customHeight="1" thickBot="1" x14ac:dyDescent="0.3">
      <c r="A15" s="5">
        <v>42018</v>
      </c>
      <c r="B15" s="16">
        <v>6.06</v>
      </c>
      <c r="C15" s="102"/>
      <c r="E15" s="21" t="s">
        <v>16</v>
      </c>
      <c r="F15" s="22">
        <f>SUM(F7:F14)</f>
        <v>96.78</v>
      </c>
      <c r="G15" s="22"/>
      <c r="H15" s="27">
        <f>SUM(H7:H14)</f>
        <v>9198.9399999999987</v>
      </c>
      <c r="I15" s="28">
        <f>SUM(I7:I14)</f>
        <v>10118.834000000001</v>
      </c>
    </row>
    <row r="16" spans="1:9" ht="20.25" customHeight="1" thickBot="1" x14ac:dyDescent="0.3">
      <c r="A16" s="4">
        <v>42027</v>
      </c>
      <c r="B16" s="14">
        <v>6.38</v>
      </c>
      <c r="C16" s="101"/>
      <c r="E16" s="19"/>
      <c r="F16" s="18"/>
      <c r="G16" s="20"/>
      <c r="H16" s="20"/>
      <c r="I16" s="20"/>
    </row>
    <row r="17" spans="1:9" ht="20.25" customHeight="1" x14ac:dyDescent="0.25">
      <c r="A17" s="3">
        <v>42037</v>
      </c>
      <c r="B17" s="13">
        <v>7</v>
      </c>
      <c r="C17" s="100">
        <f>SUM(B17:B19)</f>
        <v>17.559999999999999</v>
      </c>
      <c r="E17" s="19"/>
      <c r="F17" s="18"/>
      <c r="G17" s="20"/>
      <c r="H17" s="20"/>
      <c r="I17" s="20"/>
    </row>
    <row r="18" spans="1:9" ht="20.25" customHeight="1" x14ac:dyDescent="0.25">
      <c r="A18" s="5">
        <v>42048</v>
      </c>
      <c r="B18" s="16">
        <v>4.88</v>
      </c>
      <c r="C18" s="102"/>
      <c r="E18" s="19"/>
      <c r="F18" s="1"/>
      <c r="G18" s="20"/>
      <c r="H18" s="31"/>
      <c r="I18" s="20"/>
    </row>
    <row r="19" spans="1:9" ht="20.25" customHeight="1" thickBot="1" x14ac:dyDescent="0.3">
      <c r="A19" s="4">
        <v>42055</v>
      </c>
      <c r="B19" s="14">
        <v>5.68</v>
      </c>
      <c r="C19" s="101"/>
      <c r="E19" s="19"/>
      <c r="G19" s="20"/>
      <c r="H19" s="20"/>
      <c r="I19" s="20"/>
    </row>
    <row r="20" spans="1:9" ht="20.25" customHeight="1" x14ac:dyDescent="0.25">
      <c r="A20" s="3">
        <v>42066</v>
      </c>
      <c r="B20" s="13">
        <v>8.26</v>
      </c>
      <c r="C20" s="100">
        <f>SUM(B20:B21)</f>
        <v>13.98</v>
      </c>
      <c r="E20" s="19"/>
      <c r="G20" s="20"/>
      <c r="H20" s="20"/>
      <c r="I20" s="20"/>
    </row>
    <row r="21" spans="1:9" ht="20.25" customHeight="1" thickBot="1" x14ac:dyDescent="0.3">
      <c r="A21" s="4">
        <v>42082</v>
      </c>
      <c r="B21" s="14">
        <v>5.72</v>
      </c>
      <c r="C21" s="101"/>
      <c r="E21" s="19"/>
      <c r="G21" s="20"/>
      <c r="H21" s="32"/>
    </row>
    <row r="22" spans="1:9" ht="20.25" customHeight="1" thickBot="1" x14ac:dyDescent="0.3">
      <c r="A22" s="2">
        <v>42107</v>
      </c>
      <c r="B22" s="12">
        <v>5.46</v>
      </c>
      <c r="C22" s="30">
        <f>B22</f>
        <v>5.46</v>
      </c>
      <c r="E22" s="19"/>
      <c r="G22" s="20"/>
    </row>
    <row r="23" spans="1:9" ht="15.75" thickBot="1" x14ac:dyDescent="0.3">
      <c r="B23" s="18"/>
      <c r="C23" s="73">
        <f>SUM(C7:C22)</f>
        <v>96.78</v>
      </c>
      <c r="E23" s="19"/>
      <c r="G23" s="20"/>
    </row>
    <row r="24" spans="1:9" x14ac:dyDescent="0.25">
      <c r="B24" s="18"/>
      <c r="C24" s="10"/>
      <c r="E24" s="19"/>
      <c r="G24" s="20"/>
    </row>
    <row r="25" spans="1:9" x14ac:dyDescent="0.25">
      <c r="B25" s="18"/>
      <c r="C25" s="10"/>
      <c r="E25" s="19"/>
      <c r="G25" s="1"/>
    </row>
    <row r="26" spans="1:9" x14ac:dyDescent="0.25">
      <c r="B26" s="18"/>
      <c r="C26" s="10"/>
      <c r="E26" s="19"/>
      <c r="G26" s="1"/>
    </row>
    <row r="27" spans="1:9" x14ac:dyDescent="0.25">
      <c r="B27" s="18"/>
      <c r="C27" s="10"/>
      <c r="E27" s="19"/>
      <c r="G27" s="1"/>
    </row>
    <row r="28" spans="1:9" x14ac:dyDescent="0.25">
      <c r="B28" s="18"/>
      <c r="C28" s="10"/>
      <c r="E28" s="19"/>
      <c r="G28" s="1"/>
    </row>
    <row r="29" spans="1:9" x14ac:dyDescent="0.25">
      <c r="B29" s="18"/>
      <c r="C29" s="10"/>
      <c r="E29" s="19"/>
      <c r="G29" s="1"/>
    </row>
    <row r="30" spans="1:9" x14ac:dyDescent="0.25">
      <c r="B30" s="18"/>
      <c r="C30" s="10"/>
      <c r="E30" s="19"/>
      <c r="G30" s="1"/>
    </row>
    <row r="31" spans="1:9" x14ac:dyDescent="0.25">
      <c r="B31" s="18"/>
      <c r="C31" s="10"/>
      <c r="E31" s="19"/>
      <c r="G31" s="1"/>
    </row>
    <row r="32" spans="1:9" x14ac:dyDescent="0.25">
      <c r="B32" s="18"/>
      <c r="C32" s="10"/>
      <c r="E32" s="19"/>
      <c r="G32" s="1"/>
    </row>
    <row r="33" spans="2:5" x14ac:dyDescent="0.25">
      <c r="B33" s="18"/>
      <c r="C33" s="10"/>
      <c r="E33" s="19"/>
    </row>
    <row r="34" spans="2:5" x14ac:dyDescent="0.25">
      <c r="B34" s="18"/>
      <c r="C34" s="10"/>
      <c r="E34" s="19"/>
    </row>
    <row r="35" spans="2:5" x14ac:dyDescent="0.25">
      <c r="B35" s="18"/>
      <c r="C35" s="10"/>
      <c r="E35" s="19"/>
    </row>
    <row r="36" spans="2:5" x14ac:dyDescent="0.25">
      <c r="B36" s="18"/>
      <c r="C36" s="10"/>
    </row>
    <row r="37" spans="2:5" x14ac:dyDescent="0.25">
      <c r="B37" s="1"/>
    </row>
    <row r="38" spans="2:5" x14ac:dyDescent="0.25">
      <c r="B38" s="1"/>
    </row>
    <row r="39" spans="2:5" x14ac:dyDescent="0.25">
      <c r="B39" s="1"/>
    </row>
  </sheetData>
  <mergeCells count="8">
    <mergeCell ref="A1:I1"/>
    <mergeCell ref="A2:I2"/>
    <mergeCell ref="A5:C5"/>
    <mergeCell ref="C20:C21"/>
    <mergeCell ref="C11:C13"/>
    <mergeCell ref="C17:C19"/>
    <mergeCell ref="C9:C10"/>
    <mergeCell ref="C14:C1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&amp;CEspace jeunesse Solidarité - Châteauroux les alpes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F9D1-13C6-44ED-8ACF-6D57AF76C27D}">
  <dimension ref="A1:J31"/>
  <sheetViews>
    <sheetView tabSelected="1" workbookViewId="0">
      <selection activeCell="D29" sqref="D29"/>
    </sheetView>
  </sheetViews>
  <sheetFormatPr baseColWidth="10" defaultRowHeight="15" x14ac:dyDescent="0.25"/>
  <cols>
    <col min="1" max="1" width="14.140625" style="1" customWidth="1"/>
    <col min="2" max="2" width="24" customWidth="1"/>
    <col min="4" max="4" width="20.85546875" bestFit="1" customWidth="1"/>
    <col min="6" max="6" width="13.7109375" bestFit="1" customWidth="1"/>
  </cols>
  <sheetData>
    <row r="1" spans="1:10" ht="18.75" x14ac:dyDescent="0.3">
      <c r="A1" s="97" t="s">
        <v>65</v>
      </c>
      <c r="B1" s="97"/>
      <c r="C1" s="97"/>
      <c r="D1" s="97"/>
      <c r="E1" s="97"/>
      <c r="F1" s="97"/>
      <c r="G1" s="97"/>
      <c r="H1" s="97"/>
    </row>
    <row r="2" spans="1:10" ht="18.75" x14ac:dyDescent="0.3">
      <c r="A2" s="98" t="s">
        <v>0</v>
      </c>
      <c r="B2" s="98"/>
      <c r="C2" s="98"/>
      <c r="D2" s="98"/>
      <c r="E2" s="98"/>
      <c r="F2" s="98"/>
      <c r="G2" s="98"/>
      <c r="H2" s="98"/>
    </row>
    <row r="4" spans="1:10" ht="15.75" thickBot="1" x14ac:dyDescent="0.3"/>
    <row r="5" spans="1:10" ht="20.25" customHeight="1" x14ac:dyDescent="0.25">
      <c r="A5" s="105" t="s">
        <v>17</v>
      </c>
      <c r="B5" s="106"/>
    </row>
    <row r="6" spans="1:10" ht="20.25" customHeight="1" x14ac:dyDescent="0.25">
      <c r="A6" s="88" t="s">
        <v>1</v>
      </c>
      <c r="B6" s="89" t="s">
        <v>2</v>
      </c>
      <c r="D6" s="24" t="s">
        <v>3</v>
      </c>
      <c r="E6" s="24" t="s">
        <v>4</v>
      </c>
      <c r="F6" s="24" t="s">
        <v>14</v>
      </c>
      <c r="G6" s="24" t="s">
        <v>15</v>
      </c>
      <c r="H6" s="24" t="s">
        <v>5</v>
      </c>
    </row>
    <row r="7" spans="1:10" ht="20.25" customHeight="1" x14ac:dyDescent="0.25">
      <c r="A7" s="90">
        <v>45203</v>
      </c>
      <c r="B7" s="91">
        <v>5.38</v>
      </c>
      <c r="D7" s="25" t="s">
        <v>42</v>
      </c>
      <c r="E7" s="17">
        <v>0</v>
      </c>
      <c r="F7" s="26">
        <v>116.56</v>
      </c>
      <c r="G7" s="26">
        <f>E7*F7</f>
        <v>0</v>
      </c>
      <c r="H7" s="26">
        <f>G7*1.1</f>
        <v>0</v>
      </c>
    </row>
    <row r="8" spans="1:10" ht="20.25" customHeight="1" x14ac:dyDescent="0.25">
      <c r="A8" s="93"/>
      <c r="B8" s="91"/>
      <c r="D8" s="25" t="s">
        <v>43</v>
      </c>
      <c r="E8" s="17"/>
      <c r="F8" s="26">
        <v>116.56</v>
      </c>
      <c r="G8" s="26">
        <f>E8*F8</f>
        <v>0</v>
      </c>
      <c r="H8" s="26">
        <f t="shared" ref="H8:H12" si="0">G8*1.1</f>
        <v>0</v>
      </c>
    </row>
    <row r="9" spans="1:10" ht="20.25" customHeight="1" x14ac:dyDescent="0.25">
      <c r="A9" s="90"/>
      <c r="B9" s="91"/>
      <c r="D9" s="25" t="s">
        <v>44</v>
      </c>
      <c r="E9" s="17"/>
      <c r="F9" s="26">
        <v>116.56</v>
      </c>
      <c r="G9" s="26">
        <f t="shared" ref="G9:G15" si="1">E9*F9</f>
        <v>0</v>
      </c>
      <c r="H9" s="26">
        <f t="shared" si="0"/>
        <v>0</v>
      </c>
    </row>
    <row r="10" spans="1:10" ht="20.25" customHeight="1" x14ac:dyDescent="0.25">
      <c r="A10" s="94"/>
      <c r="B10" s="91"/>
      <c r="D10" s="25" t="s">
        <v>45</v>
      </c>
      <c r="E10" s="17"/>
      <c r="F10" s="26">
        <v>116.56</v>
      </c>
      <c r="G10" s="26">
        <f t="shared" si="1"/>
        <v>0</v>
      </c>
      <c r="H10" s="26">
        <f t="shared" si="0"/>
        <v>0</v>
      </c>
    </row>
    <row r="11" spans="1:10" ht="20.25" customHeight="1" x14ac:dyDescent="0.25">
      <c r="A11" s="90"/>
      <c r="B11" s="91"/>
      <c r="D11" s="25" t="s">
        <v>46</v>
      </c>
      <c r="E11" s="17"/>
      <c r="F11" s="26">
        <v>116.56</v>
      </c>
      <c r="G11" s="26">
        <f t="shared" si="1"/>
        <v>0</v>
      </c>
      <c r="H11" s="26">
        <f t="shared" si="0"/>
        <v>0</v>
      </c>
    </row>
    <row r="12" spans="1:10" ht="20.25" customHeight="1" x14ac:dyDescent="0.25">
      <c r="A12" s="90"/>
      <c r="B12" s="91"/>
      <c r="D12" s="25" t="s">
        <v>47</v>
      </c>
      <c r="E12" s="17"/>
      <c r="F12" s="26">
        <v>116.56</v>
      </c>
      <c r="G12" s="26">
        <f t="shared" si="1"/>
        <v>0</v>
      </c>
      <c r="H12" s="26">
        <f t="shared" si="0"/>
        <v>0</v>
      </c>
      <c r="J12" s="32"/>
    </row>
    <row r="13" spans="1:10" ht="20.25" customHeight="1" x14ac:dyDescent="0.25">
      <c r="A13" s="90"/>
      <c r="B13" s="91"/>
      <c r="D13" s="25" t="s">
        <v>48</v>
      </c>
      <c r="E13" s="17"/>
      <c r="F13" s="26">
        <v>116.56</v>
      </c>
      <c r="G13" s="26">
        <f>E13*F13</f>
        <v>0</v>
      </c>
      <c r="H13" s="26">
        <f>G13*1.1</f>
        <v>0</v>
      </c>
    </row>
    <row r="14" spans="1:10" ht="20.25" customHeight="1" x14ac:dyDescent="0.25">
      <c r="A14" s="90"/>
      <c r="B14" s="91"/>
      <c r="D14" s="25" t="s">
        <v>49</v>
      </c>
      <c r="E14" s="17"/>
      <c r="F14" s="26">
        <v>116.56</v>
      </c>
      <c r="G14" s="26">
        <f>E14*F14</f>
        <v>0</v>
      </c>
      <c r="H14" s="26">
        <v>1182.6199999999999</v>
      </c>
      <c r="I14" s="32"/>
    </row>
    <row r="15" spans="1:10" ht="20.25" customHeight="1" thickBot="1" x14ac:dyDescent="0.3">
      <c r="A15" s="90"/>
      <c r="B15" s="91"/>
      <c r="D15" s="25" t="s">
        <v>50</v>
      </c>
      <c r="E15" s="17"/>
      <c r="F15" s="26">
        <v>116.56</v>
      </c>
      <c r="G15" s="26">
        <f t="shared" si="1"/>
        <v>0</v>
      </c>
      <c r="H15" s="26">
        <f>G15*1.1</f>
        <v>0</v>
      </c>
      <c r="I15" s="32"/>
      <c r="J15" s="32"/>
    </row>
    <row r="16" spans="1:10" ht="20.25" customHeight="1" thickBot="1" x14ac:dyDescent="0.3">
      <c r="A16" s="90"/>
      <c r="B16" s="91"/>
      <c r="D16" s="21" t="s">
        <v>64</v>
      </c>
      <c r="E16" s="22">
        <f>SUM(E7:E15)</f>
        <v>0</v>
      </c>
      <c r="F16" s="22"/>
      <c r="G16" s="27">
        <f>SUM(G7:G15)</f>
        <v>0</v>
      </c>
      <c r="H16" s="28">
        <f>SUM(H7:H15)</f>
        <v>1182.6199999999999</v>
      </c>
      <c r="J16" s="32"/>
    </row>
    <row r="17" spans="1:8" ht="20.25" customHeight="1" x14ac:dyDescent="0.25">
      <c r="A17" s="90"/>
      <c r="B17" s="91"/>
      <c r="D17" s="19"/>
      <c r="E17" s="18"/>
      <c r="F17" s="20"/>
      <c r="G17" s="20"/>
      <c r="H17" s="20"/>
    </row>
    <row r="18" spans="1:8" ht="20.25" customHeight="1" x14ac:dyDescent="0.25">
      <c r="A18" s="90"/>
      <c r="B18" s="91"/>
      <c r="C18" s="81"/>
      <c r="D18" s="19"/>
      <c r="E18" s="1"/>
      <c r="F18" s="20"/>
      <c r="G18" s="20"/>
      <c r="H18" s="20"/>
    </row>
    <row r="19" spans="1:8" ht="20.25" customHeight="1" x14ac:dyDescent="0.25">
      <c r="A19" s="90"/>
      <c r="B19" s="91"/>
      <c r="D19" s="19"/>
      <c r="F19" s="20"/>
      <c r="G19" s="20"/>
      <c r="H19" s="20"/>
    </row>
    <row r="20" spans="1:8" ht="20.25" customHeight="1" x14ac:dyDescent="0.25">
      <c r="A20" s="90"/>
      <c r="B20" s="91"/>
      <c r="D20" s="19"/>
      <c r="F20" s="20"/>
      <c r="G20" s="20"/>
      <c r="H20" s="20"/>
    </row>
    <row r="21" spans="1:8" ht="20.25" customHeight="1" x14ac:dyDescent="0.25">
      <c r="A21" s="94"/>
      <c r="B21" s="17"/>
      <c r="D21" s="19"/>
      <c r="F21" s="20"/>
      <c r="G21" s="20"/>
      <c r="H21" s="20"/>
    </row>
    <row r="22" spans="1:8" ht="20.25" customHeight="1" x14ac:dyDescent="0.25">
      <c r="A22" s="94"/>
      <c r="B22" s="17"/>
      <c r="D22" s="19"/>
      <c r="F22" s="20"/>
      <c r="G22" s="20"/>
      <c r="H22" s="20"/>
    </row>
    <row r="23" spans="1:8" x14ac:dyDescent="0.25">
      <c r="B23" s="18"/>
      <c r="D23" s="19"/>
      <c r="F23" s="1"/>
    </row>
    <row r="24" spans="1:8" x14ac:dyDescent="0.25">
      <c r="B24" s="18"/>
      <c r="D24" s="19"/>
      <c r="F24" s="1"/>
    </row>
    <row r="25" spans="1:8" x14ac:dyDescent="0.25">
      <c r="B25" s="18"/>
      <c r="D25" s="19"/>
      <c r="F25" s="1"/>
    </row>
    <row r="26" spans="1:8" x14ac:dyDescent="0.25">
      <c r="B26" s="18"/>
      <c r="D26" s="19"/>
    </row>
    <row r="27" spans="1:8" x14ac:dyDescent="0.25">
      <c r="B27" s="18"/>
      <c r="D27" s="19"/>
    </row>
    <row r="28" spans="1:8" x14ac:dyDescent="0.25">
      <c r="B28" s="18"/>
      <c r="D28" s="19"/>
    </row>
    <row r="29" spans="1:8" x14ac:dyDescent="0.25">
      <c r="B29" s="1"/>
    </row>
    <row r="30" spans="1:8" x14ac:dyDescent="0.25">
      <c r="B30" s="1"/>
    </row>
    <row r="31" spans="1:8" x14ac:dyDescent="0.25">
      <c r="B31" s="1"/>
    </row>
  </sheetData>
  <mergeCells count="3">
    <mergeCell ref="A1:H1"/>
    <mergeCell ref="A2:H2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workbookViewId="0">
      <selection activeCell="D35" sqref="D35"/>
    </sheetView>
  </sheetViews>
  <sheetFormatPr baseColWidth="10" defaultRowHeight="15" x14ac:dyDescent="0.25"/>
  <cols>
    <col min="1" max="1" width="14.140625" style="1" customWidth="1"/>
    <col min="2" max="2" width="22.7109375" customWidth="1"/>
    <col min="4" max="4" width="20.85546875" bestFit="1" customWidth="1"/>
    <col min="6" max="6" width="13.7109375" bestFit="1" customWidth="1"/>
  </cols>
  <sheetData>
    <row r="1" spans="1:8" ht="18.75" x14ac:dyDescent="0.3">
      <c r="A1" s="97" t="s">
        <v>20</v>
      </c>
      <c r="B1" s="97"/>
      <c r="C1" s="97"/>
      <c r="D1" s="97"/>
      <c r="E1" s="97"/>
      <c r="F1" s="97"/>
      <c r="G1" s="97"/>
      <c r="H1" s="97"/>
    </row>
    <row r="2" spans="1:8" ht="18.75" x14ac:dyDescent="0.3">
      <c r="A2" s="98" t="s">
        <v>0</v>
      </c>
      <c r="B2" s="98"/>
      <c r="C2" s="98"/>
      <c r="D2" s="98"/>
      <c r="E2" s="98"/>
      <c r="F2" s="98"/>
      <c r="G2" s="98"/>
      <c r="H2" s="98"/>
    </row>
    <row r="4" spans="1:8" ht="15.75" thickBot="1" x14ac:dyDescent="0.3"/>
    <row r="5" spans="1:8" ht="20.25" customHeight="1" thickBot="1" x14ac:dyDescent="0.3">
      <c r="A5" s="103" t="s">
        <v>17</v>
      </c>
      <c r="B5" s="104"/>
    </row>
    <row r="6" spans="1:8" ht="20.25" customHeight="1" thickBot="1" x14ac:dyDescent="0.3">
      <c r="A6" s="35" t="s">
        <v>1</v>
      </c>
      <c r="B6" s="36" t="s">
        <v>2</v>
      </c>
      <c r="D6" s="24" t="s">
        <v>3</v>
      </c>
      <c r="E6" s="24" t="s">
        <v>4</v>
      </c>
      <c r="F6" s="24" t="s">
        <v>14</v>
      </c>
      <c r="G6" s="24" t="s">
        <v>15</v>
      </c>
      <c r="H6" s="24" t="s">
        <v>5</v>
      </c>
    </row>
    <row r="7" spans="1:8" ht="20.25" customHeight="1" thickBot="1" x14ac:dyDescent="0.3">
      <c r="A7" s="37">
        <v>42271</v>
      </c>
      <c r="B7" s="30">
        <v>8.1199999999999992</v>
      </c>
      <c r="D7" s="25" t="s">
        <v>21</v>
      </c>
      <c r="E7" s="17">
        <f>B7</f>
        <v>8.1199999999999992</v>
      </c>
      <c r="F7" s="26">
        <v>96.44</v>
      </c>
      <c r="G7" s="26">
        <f>E7*F7</f>
        <v>783.0927999999999</v>
      </c>
      <c r="H7" s="26">
        <f>G7*1.1</f>
        <v>861.40207999999996</v>
      </c>
    </row>
    <row r="8" spans="1:8" ht="20.25" customHeight="1" thickBot="1" x14ac:dyDescent="0.3">
      <c r="A8" s="37">
        <v>42293</v>
      </c>
      <c r="B8" s="30">
        <v>7.34</v>
      </c>
      <c r="D8" s="25" t="s">
        <v>22</v>
      </c>
      <c r="E8" s="17">
        <f>B8</f>
        <v>7.34</v>
      </c>
      <c r="F8" s="26">
        <v>96.44</v>
      </c>
      <c r="G8" s="26">
        <f>E8*F8</f>
        <v>707.86959999999999</v>
      </c>
      <c r="H8" s="26">
        <f t="shared" ref="H8:H12" si="0">G8*1.1</f>
        <v>778.65656000000001</v>
      </c>
    </row>
    <row r="9" spans="1:8" ht="20.25" customHeight="1" x14ac:dyDescent="0.25">
      <c r="A9" s="38">
        <v>42321</v>
      </c>
      <c r="B9" s="33">
        <v>6.88</v>
      </c>
      <c r="D9" s="25" t="s">
        <v>23</v>
      </c>
      <c r="E9" s="17">
        <f>B9+B10</f>
        <v>13.899999999999999</v>
      </c>
      <c r="F9" s="26">
        <v>96.44</v>
      </c>
      <c r="G9" s="26">
        <f t="shared" ref="G9:G14" si="1">E9*F9</f>
        <v>1340.5159999999998</v>
      </c>
      <c r="H9" s="26">
        <f t="shared" si="0"/>
        <v>1474.5675999999999</v>
      </c>
    </row>
    <row r="10" spans="1:8" ht="20.25" customHeight="1" thickBot="1" x14ac:dyDescent="0.3">
      <c r="A10" s="39">
        <v>42338</v>
      </c>
      <c r="B10" s="34">
        <v>7.02</v>
      </c>
      <c r="D10" s="25" t="s">
        <v>24</v>
      </c>
      <c r="E10" s="17">
        <f>B11+B12</f>
        <v>12.52</v>
      </c>
      <c r="F10" s="26">
        <v>96.44</v>
      </c>
      <c r="G10" s="26">
        <f t="shared" si="1"/>
        <v>1207.4287999999999</v>
      </c>
      <c r="H10" s="26">
        <f t="shared" si="0"/>
        <v>1328.1716799999999</v>
      </c>
    </row>
    <row r="11" spans="1:8" ht="20.25" customHeight="1" x14ac:dyDescent="0.25">
      <c r="A11" s="38">
        <v>42354</v>
      </c>
      <c r="B11" s="33">
        <v>7.06</v>
      </c>
      <c r="D11" s="25" t="s">
        <v>25</v>
      </c>
      <c r="E11" s="17">
        <f>B13+B14+B15</f>
        <v>18.059999999999999</v>
      </c>
      <c r="F11" s="26">
        <v>96.44</v>
      </c>
      <c r="G11" s="26">
        <f t="shared" si="1"/>
        <v>1741.7063999999998</v>
      </c>
      <c r="H11" s="26">
        <f t="shared" si="0"/>
        <v>1915.8770399999999</v>
      </c>
    </row>
    <row r="12" spans="1:8" ht="20.25" customHeight="1" thickBot="1" x14ac:dyDescent="0.3">
      <c r="A12" s="39">
        <v>42366</v>
      </c>
      <c r="B12" s="34">
        <v>5.46</v>
      </c>
      <c r="D12" s="25" t="s">
        <v>26</v>
      </c>
      <c r="E12" s="17">
        <f>B16+B17</f>
        <v>14.18</v>
      </c>
      <c r="F12" s="26">
        <v>96.44</v>
      </c>
      <c r="G12" s="26">
        <f t="shared" si="1"/>
        <v>1367.5192</v>
      </c>
      <c r="H12" s="26">
        <f t="shared" si="0"/>
        <v>1504.2711200000001</v>
      </c>
    </row>
    <row r="13" spans="1:8" ht="20.25" customHeight="1" x14ac:dyDescent="0.25">
      <c r="A13" s="38">
        <v>42377</v>
      </c>
      <c r="B13" s="33">
        <v>5.26</v>
      </c>
      <c r="D13" s="25" t="s">
        <v>27</v>
      </c>
      <c r="E13" s="17">
        <f>B18+B19</f>
        <v>15.52</v>
      </c>
      <c r="F13" s="26">
        <v>96.44</v>
      </c>
      <c r="G13" s="26">
        <f t="shared" si="1"/>
        <v>1496.7487999999998</v>
      </c>
      <c r="H13" s="26">
        <v>1646.43</v>
      </c>
    </row>
    <row r="14" spans="1:8" ht="20.25" customHeight="1" thickBot="1" x14ac:dyDescent="0.3">
      <c r="A14" s="40">
        <v>42387</v>
      </c>
      <c r="B14" s="42">
        <v>5.96</v>
      </c>
      <c r="D14" s="25" t="s">
        <v>31</v>
      </c>
      <c r="E14" s="17">
        <f>B20</f>
        <v>5.98</v>
      </c>
      <c r="F14" s="26">
        <v>96.44</v>
      </c>
      <c r="G14" s="26">
        <f t="shared" si="1"/>
        <v>576.71120000000008</v>
      </c>
      <c r="H14" s="26">
        <f>G14*1.1</f>
        <v>634.38232000000016</v>
      </c>
    </row>
    <row r="15" spans="1:8" ht="20.25" customHeight="1" thickBot="1" x14ac:dyDescent="0.3">
      <c r="A15" s="43">
        <v>42398</v>
      </c>
      <c r="B15" s="41">
        <v>6.84</v>
      </c>
      <c r="D15" s="21" t="s">
        <v>28</v>
      </c>
      <c r="E15" s="22">
        <f>SUM(E7:E14)</f>
        <v>95.62</v>
      </c>
      <c r="F15" s="22"/>
      <c r="G15" s="22">
        <f>SUM(G7:G14)</f>
        <v>9221.5927999999985</v>
      </c>
      <c r="H15" s="23">
        <f>SUM(H7:H14)</f>
        <v>10143.758399999999</v>
      </c>
    </row>
    <row r="16" spans="1:8" ht="20.25" customHeight="1" x14ac:dyDescent="0.25">
      <c r="A16" s="38">
        <v>42410</v>
      </c>
      <c r="B16" s="33">
        <v>7.02</v>
      </c>
      <c r="D16" s="19"/>
      <c r="E16" s="18"/>
      <c r="F16" s="20"/>
      <c r="G16" s="20"/>
      <c r="H16" s="20"/>
    </row>
    <row r="17" spans="1:8" ht="20.25" customHeight="1" thickBot="1" x14ac:dyDescent="0.3">
      <c r="A17" s="43">
        <v>42419</v>
      </c>
      <c r="B17" s="41">
        <v>7.16</v>
      </c>
      <c r="D17" s="19"/>
      <c r="E17" s="18"/>
      <c r="F17" s="20"/>
      <c r="G17" s="20"/>
      <c r="H17" s="20"/>
    </row>
    <row r="18" spans="1:8" ht="20.25" customHeight="1" x14ac:dyDescent="0.25">
      <c r="A18" s="38">
        <v>42436</v>
      </c>
      <c r="B18" s="33">
        <v>7.66</v>
      </c>
      <c r="D18" s="19"/>
      <c r="E18" s="1"/>
      <c r="F18" s="20"/>
      <c r="G18" s="20"/>
      <c r="H18" s="20"/>
    </row>
    <row r="19" spans="1:8" ht="20.25" customHeight="1" thickBot="1" x14ac:dyDescent="0.3">
      <c r="A19" s="45">
        <v>42454</v>
      </c>
      <c r="B19" s="46">
        <v>7.86</v>
      </c>
      <c r="D19" s="19"/>
      <c r="F19" s="20"/>
      <c r="G19" s="20"/>
      <c r="H19" s="20"/>
    </row>
    <row r="20" spans="1:8" ht="20.25" customHeight="1" thickBot="1" x14ac:dyDescent="0.3">
      <c r="A20" s="47">
        <v>42493</v>
      </c>
      <c r="B20" s="48">
        <v>5.98</v>
      </c>
      <c r="D20" s="19"/>
      <c r="F20" s="1"/>
    </row>
    <row r="21" spans="1:8" ht="15.75" thickBot="1" x14ac:dyDescent="0.3">
      <c r="B21" s="74">
        <f>SUM(B7:B20)</f>
        <v>95.61999999999999</v>
      </c>
      <c r="D21" s="19"/>
      <c r="F21" s="1"/>
    </row>
    <row r="22" spans="1:8" x14ac:dyDescent="0.25">
      <c r="B22" s="18"/>
      <c r="D22" s="19"/>
      <c r="F22" s="1"/>
    </row>
    <row r="23" spans="1:8" x14ac:dyDescent="0.25">
      <c r="B23" s="18"/>
      <c r="D23" s="19"/>
      <c r="F23" s="1"/>
    </row>
    <row r="24" spans="1:8" x14ac:dyDescent="0.25">
      <c r="B24" s="18"/>
      <c r="D24" s="19"/>
      <c r="F24" s="1"/>
    </row>
    <row r="25" spans="1:8" x14ac:dyDescent="0.25">
      <c r="B25" s="18"/>
      <c r="D25" s="19"/>
      <c r="F25" s="1"/>
    </row>
    <row r="26" spans="1:8" x14ac:dyDescent="0.25">
      <c r="B26" s="18"/>
      <c r="D26" s="19"/>
      <c r="F26" s="1"/>
    </row>
    <row r="27" spans="1:8" x14ac:dyDescent="0.25">
      <c r="B27" s="18"/>
      <c r="D27" s="19"/>
      <c r="F27" s="1"/>
    </row>
    <row r="28" spans="1:8" x14ac:dyDescent="0.25">
      <c r="B28" s="18"/>
      <c r="D28" s="19"/>
    </row>
    <row r="29" spans="1:8" x14ac:dyDescent="0.25">
      <c r="B29" s="18"/>
      <c r="D29" s="19"/>
    </row>
    <row r="30" spans="1:8" x14ac:dyDescent="0.25">
      <c r="B30" s="18"/>
      <c r="D30" s="19"/>
    </row>
    <row r="31" spans="1:8" x14ac:dyDescent="0.25">
      <c r="B31" s="18"/>
    </row>
    <row r="32" spans="1:8" x14ac:dyDescent="0.25">
      <c r="B32" s="1"/>
    </row>
    <row r="33" spans="2:2" x14ac:dyDescent="0.25">
      <c r="B33" s="1"/>
    </row>
    <row r="34" spans="2:2" x14ac:dyDescent="0.25">
      <c r="B34" s="1"/>
    </row>
  </sheetData>
  <mergeCells count="3">
    <mergeCell ref="A1:H1"/>
    <mergeCell ref="A2:H2"/>
    <mergeCell ref="A5:B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workbookViewId="0">
      <selection activeCell="F28" sqref="F27:G28"/>
    </sheetView>
  </sheetViews>
  <sheetFormatPr baseColWidth="10" defaultRowHeight="15" x14ac:dyDescent="0.25"/>
  <cols>
    <col min="1" max="1" width="14.140625" style="1" customWidth="1"/>
    <col min="2" max="2" width="22.7109375" customWidth="1"/>
    <col min="4" max="4" width="20.85546875" bestFit="1" customWidth="1"/>
    <col min="6" max="6" width="13.7109375" bestFit="1" customWidth="1"/>
  </cols>
  <sheetData>
    <row r="1" spans="1:8" ht="18.75" x14ac:dyDescent="0.3">
      <c r="A1" s="97" t="s">
        <v>30</v>
      </c>
      <c r="B1" s="97"/>
      <c r="C1" s="97"/>
      <c r="D1" s="97"/>
      <c r="E1" s="97"/>
      <c r="F1" s="97"/>
      <c r="G1" s="97"/>
      <c r="H1" s="97"/>
    </row>
    <row r="2" spans="1:8" ht="18.75" x14ac:dyDescent="0.3">
      <c r="A2" s="98" t="s">
        <v>0</v>
      </c>
      <c r="B2" s="98"/>
      <c r="C2" s="98"/>
      <c r="D2" s="98"/>
      <c r="E2" s="98"/>
      <c r="F2" s="98"/>
      <c r="G2" s="98"/>
      <c r="H2" s="98"/>
    </row>
    <row r="4" spans="1:8" ht="15.75" thickBot="1" x14ac:dyDescent="0.3"/>
    <row r="5" spans="1:8" ht="20.25" customHeight="1" thickBot="1" x14ac:dyDescent="0.3">
      <c r="A5" s="103" t="s">
        <v>17</v>
      </c>
      <c r="B5" s="104"/>
    </row>
    <row r="6" spans="1:8" ht="20.25" customHeight="1" thickBot="1" x14ac:dyDescent="0.3">
      <c r="A6" s="69" t="s">
        <v>1</v>
      </c>
      <c r="B6" s="36" t="s">
        <v>2</v>
      </c>
      <c r="D6" s="67" t="s">
        <v>3</v>
      </c>
      <c r="E6" s="68" t="s">
        <v>4</v>
      </c>
      <c r="F6" s="68" t="s">
        <v>14</v>
      </c>
      <c r="G6" s="68" t="s">
        <v>15</v>
      </c>
      <c r="H6" s="36" t="s">
        <v>5</v>
      </c>
    </row>
    <row r="7" spans="1:8" ht="20.25" customHeight="1" thickBot="1" x14ac:dyDescent="0.3">
      <c r="A7" s="49">
        <v>42634</v>
      </c>
      <c r="B7" s="50">
        <v>8.66</v>
      </c>
      <c r="D7" s="64" t="s">
        <v>32</v>
      </c>
      <c r="E7" s="57">
        <v>8.66</v>
      </c>
      <c r="F7" s="65">
        <v>94.12</v>
      </c>
      <c r="G7" s="65">
        <f>E7*F7</f>
        <v>815.07920000000001</v>
      </c>
      <c r="H7" s="66">
        <f>G7*1.1</f>
        <v>896.58712000000014</v>
      </c>
    </row>
    <row r="8" spans="1:8" ht="20.25" customHeight="1" thickBot="1" x14ac:dyDescent="0.3">
      <c r="A8" s="49">
        <v>42668</v>
      </c>
      <c r="B8" s="50">
        <v>8.3000000000000007</v>
      </c>
      <c r="D8" s="58" t="s">
        <v>33</v>
      </c>
      <c r="E8" s="17">
        <v>8.3000000000000007</v>
      </c>
      <c r="F8" s="26">
        <v>94.12</v>
      </c>
      <c r="G8" s="26">
        <f>E8*F8</f>
        <v>781.19600000000014</v>
      </c>
      <c r="H8" s="59">
        <f t="shared" ref="H8:H13" si="0">G8*1.1</f>
        <v>859.31560000000025</v>
      </c>
    </row>
    <row r="9" spans="1:8" ht="20.25" customHeight="1" x14ac:dyDescent="0.25">
      <c r="A9" s="51">
        <v>42684</v>
      </c>
      <c r="B9" s="52">
        <v>8.02</v>
      </c>
      <c r="D9" s="58" t="s">
        <v>34</v>
      </c>
      <c r="E9" s="17">
        <f>B9+B10</f>
        <v>16.22</v>
      </c>
      <c r="F9" s="26">
        <v>94.12</v>
      </c>
      <c r="G9" s="26">
        <f t="shared" ref="G9:G14" si="1">E9*F9</f>
        <v>1526.6263999999999</v>
      </c>
      <c r="H9" s="59">
        <f t="shared" si="0"/>
        <v>1679.2890399999999</v>
      </c>
    </row>
    <row r="10" spans="1:8" ht="20.25" customHeight="1" thickBot="1" x14ac:dyDescent="0.3">
      <c r="A10" s="53">
        <v>42698</v>
      </c>
      <c r="B10" s="54">
        <v>8.1999999999999993</v>
      </c>
      <c r="D10" s="58" t="s">
        <v>38</v>
      </c>
      <c r="E10" s="17">
        <f>B11+B12</f>
        <v>15.72</v>
      </c>
      <c r="F10" s="26">
        <v>94.12</v>
      </c>
      <c r="G10" s="26">
        <f t="shared" si="1"/>
        <v>1479.5664000000002</v>
      </c>
      <c r="H10" s="59">
        <f t="shared" si="0"/>
        <v>1627.5230400000003</v>
      </c>
    </row>
    <row r="11" spans="1:8" ht="20.25" customHeight="1" x14ac:dyDescent="0.25">
      <c r="A11" s="51">
        <v>42710</v>
      </c>
      <c r="B11" s="52">
        <v>7.98</v>
      </c>
      <c r="D11" s="58" t="s">
        <v>35</v>
      </c>
      <c r="E11" s="17">
        <f>B13+B14+B15</f>
        <v>20.66</v>
      </c>
      <c r="F11" s="26">
        <f>F10</f>
        <v>94.12</v>
      </c>
      <c r="G11" s="26">
        <f t="shared" si="1"/>
        <v>1944.5192000000002</v>
      </c>
      <c r="H11" s="59">
        <f t="shared" si="0"/>
        <v>2138.9711200000002</v>
      </c>
    </row>
    <row r="12" spans="1:8" ht="20.25" customHeight="1" thickBot="1" x14ac:dyDescent="0.3">
      <c r="A12" s="53">
        <v>42727</v>
      </c>
      <c r="B12" s="54">
        <v>7.74</v>
      </c>
      <c r="D12" s="58" t="s">
        <v>36</v>
      </c>
      <c r="E12" s="17">
        <f>B16+B17</f>
        <v>11.86</v>
      </c>
      <c r="F12" s="26">
        <v>94.12</v>
      </c>
      <c r="G12" s="26">
        <f t="shared" si="1"/>
        <v>1116.2632000000001</v>
      </c>
      <c r="H12" s="59">
        <f t="shared" si="0"/>
        <v>1227.8895200000002</v>
      </c>
    </row>
    <row r="13" spans="1:8" ht="20.25" customHeight="1" x14ac:dyDescent="0.25">
      <c r="A13" s="51">
        <v>42741</v>
      </c>
      <c r="B13" s="52">
        <v>5.5</v>
      </c>
      <c r="D13" s="58" t="s">
        <v>37</v>
      </c>
      <c r="E13" s="17">
        <f>B18+B19</f>
        <v>14.26</v>
      </c>
      <c r="F13" s="26">
        <v>94.12</v>
      </c>
      <c r="G13" s="26">
        <f t="shared" si="1"/>
        <v>1342.1512</v>
      </c>
      <c r="H13" s="59">
        <f t="shared" si="0"/>
        <v>1476.3663200000001</v>
      </c>
    </row>
    <row r="14" spans="1:8" ht="20.25" customHeight="1" x14ac:dyDescent="0.25">
      <c r="A14" s="55">
        <v>42751</v>
      </c>
      <c r="B14" s="56">
        <v>7.32</v>
      </c>
      <c r="D14" s="58" t="s">
        <v>39</v>
      </c>
      <c r="E14" s="17">
        <f>B20</f>
        <v>5.64</v>
      </c>
      <c r="F14" s="26">
        <v>94.12</v>
      </c>
      <c r="G14" s="26">
        <f t="shared" si="1"/>
        <v>530.83680000000004</v>
      </c>
      <c r="H14" s="59">
        <f>G14*1.1</f>
        <v>583.92048000000011</v>
      </c>
    </row>
    <row r="15" spans="1:8" ht="20.25" customHeight="1" thickBot="1" x14ac:dyDescent="0.3">
      <c r="A15" s="53">
        <v>42760</v>
      </c>
      <c r="B15" s="54">
        <v>7.84</v>
      </c>
      <c r="D15" s="60" t="s">
        <v>40</v>
      </c>
      <c r="E15" s="61">
        <f>B21</f>
        <v>7.1</v>
      </c>
      <c r="F15" s="62">
        <v>94.12</v>
      </c>
      <c r="G15" s="62">
        <f t="shared" ref="G15" si="2">E15*F15</f>
        <v>668.25199999999995</v>
      </c>
      <c r="H15" s="63">
        <f>G15*1.1</f>
        <v>735.07720000000006</v>
      </c>
    </row>
    <row r="16" spans="1:8" ht="20.25" customHeight="1" thickBot="1" x14ac:dyDescent="0.3">
      <c r="A16" s="51">
        <v>42772</v>
      </c>
      <c r="B16" s="52">
        <v>7.26</v>
      </c>
      <c r="D16" s="21" t="s">
        <v>41</v>
      </c>
      <c r="E16" s="22">
        <f>SUM(E7:E15)</f>
        <v>108.42</v>
      </c>
      <c r="F16" s="22"/>
      <c r="G16" s="22">
        <f>SUM(G7:G14)</f>
        <v>9536.238400000002</v>
      </c>
      <c r="H16" s="23">
        <f>SUM(H7:H14)</f>
        <v>10489.862240000002</v>
      </c>
    </row>
    <row r="17" spans="1:8" ht="20.25" customHeight="1" thickBot="1" x14ac:dyDescent="0.3">
      <c r="A17" s="53">
        <v>42786</v>
      </c>
      <c r="B17" s="54">
        <v>4.5999999999999996</v>
      </c>
      <c r="D17" s="19"/>
      <c r="E17" s="18"/>
      <c r="F17" s="20"/>
      <c r="G17" s="20"/>
      <c r="H17" s="20"/>
    </row>
    <row r="18" spans="1:8" ht="20.25" customHeight="1" x14ac:dyDescent="0.25">
      <c r="A18" s="38">
        <v>42795</v>
      </c>
      <c r="B18" s="33">
        <v>7.52</v>
      </c>
      <c r="D18" s="19"/>
      <c r="E18" s="1"/>
      <c r="F18" s="20"/>
      <c r="G18" s="20"/>
      <c r="H18" s="20"/>
    </row>
    <row r="19" spans="1:8" ht="20.25" customHeight="1" thickBot="1" x14ac:dyDescent="0.3">
      <c r="A19" s="43">
        <v>42811</v>
      </c>
      <c r="B19" s="41">
        <v>6.74</v>
      </c>
      <c r="D19" s="19"/>
      <c r="F19" s="20"/>
      <c r="G19" s="20"/>
      <c r="H19" s="20"/>
    </row>
    <row r="20" spans="1:8" ht="20.25" customHeight="1" thickBot="1" x14ac:dyDescent="0.3">
      <c r="A20" s="39">
        <v>42839</v>
      </c>
      <c r="B20" s="34">
        <v>5.64</v>
      </c>
      <c r="D20" s="19"/>
      <c r="F20" s="20"/>
      <c r="G20" s="20"/>
      <c r="H20" s="20"/>
    </row>
    <row r="21" spans="1:8" ht="20.25" customHeight="1" thickBot="1" x14ac:dyDescent="0.3">
      <c r="A21" s="37">
        <v>42860</v>
      </c>
      <c r="B21" s="30">
        <v>7.1</v>
      </c>
      <c r="D21" s="19"/>
      <c r="F21" s="20"/>
      <c r="G21" s="20"/>
      <c r="H21" s="20"/>
    </row>
    <row r="22" spans="1:8" ht="15.75" thickBot="1" x14ac:dyDescent="0.3">
      <c r="B22" s="74">
        <f>SUM(B7:B21)</f>
        <v>108.41999999999999</v>
      </c>
      <c r="D22" s="19"/>
      <c r="F22" s="1"/>
    </row>
    <row r="23" spans="1:8" x14ac:dyDescent="0.25">
      <c r="B23" s="18"/>
      <c r="D23" s="19"/>
      <c r="F23" s="1"/>
    </row>
    <row r="24" spans="1:8" x14ac:dyDescent="0.25">
      <c r="B24" s="18"/>
      <c r="D24" s="19"/>
      <c r="F24" s="1"/>
    </row>
    <row r="25" spans="1:8" x14ac:dyDescent="0.25">
      <c r="B25" s="18"/>
      <c r="D25" s="19"/>
      <c r="F25" s="1"/>
    </row>
    <row r="26" spans="1:8" x14ac:dyDescent="0.25">
      <c r="B26" s="18"/>
      <c r="D26" s="19"/>
      <c r="F26" s="1"/>
    </row>
    <row r="27" spans="1:8" x14ac:dyDescent="0.25">
      <c r="B27" s="18"/>
      <c r="D27" s="19"/>
      <c r="F27" s="1"/>
    </row>
    <row r="28" spans="1:8" x14ac:dyDescent="0.25">
      <c r="B28" s="18"/>
      <c r="D28" s="19"/>
      <c r="F28" s="1"/>
    </row>
    <row r="29" spans="1:8" x14ac:dyDescent="0.25">
      <c r="B29" s="18"/>
      <c r="D29" s="19"/>
    </row>
    <row r="30" spans="1:8" x14ac:dyDescent="0.25">
      <c r="B30" s="18"/>
      <c r="D30" s="19"/>
    </row>
    <row r="31" spans="1:8" x14ac:dyDescent="0.25">
      <c r="B31" s="18"/>
      <c r="D31" s="19"/>
    </row>
    <row r="32" spans="1:8" x14ac:dyDescent="0.25">
      <c r="B32" s="18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</sheetData>
  <mergeCells count="3">
    <mergeCell ref="A1:H1"/>
    <mergeCell ref="A2:H2"/>
    <mergeCell ref="A5:B5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"/>
  <sheetViews>
    <sheetView workbookViewId="0">
      <selection activeCell="K15" sqref="K15"/>
    </sheetView>
  </sheetViews>
  <sheetFormatPr baseColWidth="10" defaultRowHeight="15" x14ac:dyDescent="0.25"/>
  <cols>
    <col min="1" max="1" width="14.140625" style="1" customWidth="1"/>
    <col min="2" max="2" width="22.7109375" customWidth="1"/>
    <col min="4" max="4" width="20.85546875" bestFit="1" customWidth="1"/>
    <col min="6" max="6" width="13.7109375" bestFit="1" customWidth="1"/>
  </cols>
  <sheetData>
    <row r="1" spans="1:8" ht="18.75" x14ac:dyDescent="0.3">
      <c r="A1" s="97" t="s">
        <v>52</v>
      </c>
      <c r="B1" s="97"/>
      <c r="C1" s="97"/>
      <c r="D1" s="97"/>
      <c r="E1" s="97"/>
      <c r="F1" s="97"/>
      <c r="G1" s="97"/>
      <c r="H1" s="97"/>
    </row>
    <row r="2" spans="1:8" ht="18.75" x14ac:dyDescent="0.3">
      <c r="A2" s="98" t="s">
        <v>0</v>
      </c>
      <c r="B2" s="98"/>
      <c r="C2" s="98"/>
      <c r="D2" s="98"/>
      <c r="E2" s="98"/>
      <c r="F2" s="98"/>
      <c r="G2" s="98"/>
      <c r="H2" s="98"/>
    </row>
    <row r="4" spans="1:8" ht="15.75" thickBot="1" x14ac:dyDescent="0.3"/>
    <row r="5" spans="1:8" ht="20.25" customHeight="1" thickBot="1" x14ac:dyDescent="0.3">
      <c r="A5" s="103" t="s">
        <v>17</v>
      </c>
      <c r="B5" s="104"/>
    </row>
    <row r="6" spans="1:8" ht="20.25" customHeight="1" thickBot="1" x14ac:dyDescent="0.3">
      <c r="A6" s="35" t="s">
        <v>1</v>
      </c>
      <c r="B6" s="44" t="s">
        <v>2</v>
      </c>
      <c r="D6" s="24" t="s">
        <v>3</v>
      </c>
      <c r="E6" s="24" t="s">
        <v>4</v>
      </c>
      <c r="F6" s="24" t="s">
        <v>14</v>
      </c>
      <c r="G6" s="24" t="s">
        <v>15</v>
      </c>
      <c r="H6" s="24" t="s">
        <v>5</v>
      </c>
    </row>
    <row r="7" spans="1:8" ht="20.25" customHeight="1" thickBot="1" x14ac:dyDescent="0.3">
      <c r="A7" s="49">
        <v>43019</v>
      </c>
      <c r="B7" s="50">
        <v>7.12</v>
      </c>
      <c r="D7" s="25" t="s">
        <v>42</v>
      </c>
      <c r="E7" s="17">
        <v>0</v>
      </c>
      <c r="F7" s="26">
        <v>94.95</v>
      </c>
      <c r="G7" s="26">
        <f>E7*F7</f>
        <v>0</v>
      </c>
      <c r="H7" s="26">
        <f>G7*1.1</f>
        <v>0</v>
      </c>
    </row>
    <row r="8" spans="1:8" ht="20.25" customHeight="1" x14ac:dyDescent="0.25">
      <c r="A8" s="51">
        <v>43041</v>
      </c>
      <c r="B8" s="52">
        <v>8.2799999999999994</v>
      </c>
      <c r="D8" s="25" t="s">
        <v>43</v>
      </c>
      <c r="E8" s="17">
        <f>B7</f>
        <v>7.12</v>
      </c>
      <c r="F8" s="26">
        <v>94.95</v>
      </c>
      <c r="G8" s="26">
        <f>E8*F8</f>
        <v>676.04399999999998</v>
      </c>
      <c r="H8" s="26">
        <f t="shared" ref="H8:H13" si="0">G8*1.1</f>
        <v>743.64840000000004</v>
      </c>
    </row>
    <row r="9" spans="1:8" ht="20.25" customHeight="1" thickBot="1" x14ac:dyDescent="0.3">
      <c r="A9" s="53">
        <v>43063</v>
      </c>
      <c r="B9" s="54">
        <v>7.62</v>
      </c>
      <c r="D9" s="25" t="s">
        <v>44</v>
      </c>
      <c r="E9" s="17">
        <f>B8+B9</f>
        <v>15.899999999999999</v>
      </c>
      <c r="F9" s="26">
        <v>94.95</v>
      </c>
      <c r="G9" s="26">
        <f t="shared" ref="G9:G15" si="1">E9*F9</f>
        <v>1509.7049999999999</v>
      </c>
      <c r="H9" s="26">
        <f t="shared" si="0"/>
        <v>1660.6755000000001</v>
      </c>
    </row>
    <row r="10" spans="1:8" ht="20.25" customHeight="1" x14ac:dyDescent="0.25">
      <c r="A10" s="70">
        <v>43077</v>
      </c>
      <c r="B10" s="52">
        <v>7.18</v>
      </c>
      <c r="D10" s="25" t="s">
        <v>45</v>
      </c>
      <c r="E10" s="17">
        <f>B10+B11+B12</f>
        <v>22.36</v>
      </c>
      <c r="F10" s="26">
        <v>94.95</v>
      </c>
      <c r="G10" s="26">
        <f t="shared" si="1"/>
        <v>2123.0819999999999</v>
      </c>
      <c r="H10" s="26">
        <f t="shared" si="0"/>
        <v>2335.3902000000003</v>
      </c>
    </row>
    <row r="11" spans="1:8" ht="20.25" customHeight="1" x14ac:dyDescent="0.25">
      <c r="A11" s="71">
        <v>43087</v>
      </c>
      <c r="B11" s="72">
        <v>7.28</v>
      </c>
      <c r="D11" s="25" t="s">
        <v>46</v>
      </c>
      <c r="E11" s="17">
        <f>B13+B14+B15</f>
        <v>23.700000000000003</v>
      </c>
      <c r="F11" s="26">
        <v>94.95</v>
      </c>
      <c r="G11" s="26">
        <f t="shared" si="1"/>
        <v>2250.3150000000005</v>
      </c>
      <c r="H11" s="26">
        <f t="shared" si="0"/>
        <v>2475.3465000000006</v>
      </c>
    </row>
    <row r="12" spans="1:8" ht="20.25" customHeight="1" thickBot="1" x14ac:dyDescent="0.3">
      <c r="A12" s="53">
        <v>43095</v>
      </c>
      <c r="B12" s="54">
        <v>7.9</v>
      </c>
      <c r="D12" s="25" t="s">
        <v>47</v>
      </c>
      <c r="E12" s="17">
        <f>B16+B17+B18</f>
        <v>22.78</v>
      </c>
      <c r="F12" s="26">
        <v>94.95</v>
      </c>
      <c r="G12" s="26">
        <f t="shared" si="1"/>
        <v>2162.9610000000002</v>
      </c>
      <c r="H12" s="26">
        <f t="shared" si="0"/>
        <v>2379.2571000000003</v>
      </c>
    </row>
    <row r="13" spans="1:8" ht="20.25" customHeight="1" x14ac:dyDescent="0.25">
      <c r="A13" s="51">
        <v>43105</v>
      </c>
      <c r="B13" s="52">
        <v>7.54</v>
      </c>
      <c r="D13" s="25" t="s">
        <v>48</v>
      </c>
      <c r="E13" s="17">
        <f>B19+B20</f>
        <v>17.439999999999998</v>
      </c>
      <c r="F13" s="26">
        <v>94.95</v>
      </c>
      <c r="G13" s="26">
        <f t="shared" si="1"/>
        <v>1655.9279999999999</v>
      </c>
      <c r="H13" s="26">
        <f t="shared" si="0"/>
        <v>1821.5208</v>
      </c>
    </row>
    <row r="14" spans="1:8" ht="20.25" customHeight="1" x14ac:dyDescent="0.25">
      <c r="A14" s="55" t="s">
        <v>53</v>
      </c>
      <c r="B14" s="56">
        <v>8.42</v>
      </c>
      <c r="D14" s="25" t="s">
        <v>49</v>
      </c>
      <c r="E14" s="17">
        <f>B21</f>
        <v>7.28</v>
      </c>
      <c r="F14" s="26">
        <v>94.95</v>
      </c>
      <c r="G14" s="26">
        <f t="shared" si="1"/>
        <v>691.23599999999999</v>
      </c>
      <c r="H14" s="26">
        <f>G14*1.1</f>
        <v>760.3596</v>
      </c>
    </row>
    <row r="15" spans="1:8" ht="20.25" customHeight="1" thickBot="1" x14ac:dyDescent="0.3">
      <c r="A15" s="53">
        <v>43126</v>
      </c>
      <c r="B15" s="54">
        <v>7.74</v>
      </c>
      <c r="D15" s="25" t="s">
        <v>50</v>
      </c>
      <c r="E15" s="17">
        <v>0</v>
      </c>
      <c r="F15" s="26">
        <v>94.95</v>
      </c>
      <c r="G15" s="26">
        <f t="shared" si="1"/>
        <v>0</v>
      </c>
      <c r="H15" s="26">
        <f>G15*1.1</f>
        <v>0</v>
      </c>
    </row>
    <row r="16" spans="1:8" ht="20.25" customHeight="1" thickBot="1" x14ac:dyDescent="0.3">
      <c r="A16" s="51">
        <v>43137</v>
      </c>
      <c r="B16" s="52">
        <v>7.48</v>
      </c>
      <c r="D16" s="21" t="s">
        <v>51</v>
      </c>
      <c r="E16" s="22">
        <f>SUM(E7:E14)</f>
        <v>116.58</v>
      </c>
      <c r="F16" s="22"/>
      <c r="G16" s="22">
        <f>SUM(G7:G14)</f>
        <v>11069.271000000001</v>
      </c>
      <c r="H16" s="23">
        <f>SUM(H7:H14)</f>
        <v>12176.198100000001</v>
      </c>
    </row>
    <row r="17" spans="1:8" ht="20.25" customHeight="1" x14ac:dyDescent="0.25">
      <c r="A17" s="55">
        <v>43146</v>
      </c>
      <c r="B17" s="56">
        <v>7.34</v>
      </c>
      <c r="D17" s="19"/>
      <c r="E17" s="18"/>
      <c r="F17" s="20"/>
      <c r="G17" s="20"/>
      <c r="H17" s="20"/>
    </row>
    <row r="18" spans="1:8" ht="20.25" customHeight="1" thickBot="1" x14ac:dyDescent="0.3">
      <c r="A18" s="53">
        <v>43157</v>
      </c>
      <c r="B18" s="54">
        <v>7.96</v>
      </c>
      <c r="D18" s="19"/>
      <c r="E18" s="1"/>
      <c r="F18" s="20"/>
      <c r="G18" s="20"/>
      <c r="H18" s="20"/>
    </row>
    <row r="19" spans="1:8" ht="20.25" customHeight="1" x14ac:dyDescent="0.25">
      <c r="A19" s="51">
        <v>43171</v>
      </c>
      <c r="B19" s="52">
        <v>9.5399999999999991</v>
      </c>
      <c r="D19" s="19"/>
      <c r="F19" s="20"/>
      <c r="G19" s="20"/>
      <c r="H19" s="20"/>
    </row>
    <row r="20" spans="1:8" ht="20.25" customHeight="1" thickBot="1" x14ac:dyDescent="0.3">
      <c r="A20" s="53">
        <v>43182</v>
      </c>
      <c r="B20" s="54">
        <v>7.9</v>
      </c>
      <c r="D20" s="19"/>
      <c r="F20" s="20"/>
      <c r="G20" s="20"/>
      <c r="H20" s="20"/>
    </row>
    <row r="21" spans="1:8" ht="15.75" thickBot="1" x14ac:dyDescent="0.3">
      <c r="A21" s="75">
        <v>43199</v>
      </c>
      <c r="B21" s="76">
        <v>7.28</v>
      </c>
      <c r="D21" s="19"/>
      <c r="F21" s="1"/>
    </row>
    <row r="22" spans="1:8" x14ac:dyDescent="0.25">
      <c r="B22" s="18"/>
      <c r="D22" s="19"/>
      <c r="F22" s="1"/>
    </row>
    <row r="23" spans="1:8" x14ac:dyDescent="0.25">
      <c r="B23" s="18"/>
      <c r="D23" s="19"/>
      <c r="F23" s="1"/>
    </row>
    <row r="24" spans="1:8" x14ac:dyDescent="0.25">
      <c r="B24" s="18"/>
      <c r="D24" s="19"/>
      <c r="F24" s="1"/>
    </row>
    <row r="25" spans="1:8" x14ac:dyDescent="0.25">
      <c r="B25" s="18"/>
      <c r="D25" s="19"/>
      <c r="F25" s="1"/>
    </row>
    <row r="26" spans="1:8" x14ac:dyDescent="0.25">
      <c r="B26" s="18"/>
      <c r="D26" s="19"/>
      <c r="F26" s="1"/>
    </row>
    <row r="27" spans="1:8" x14ac:dyDescent="0.25">
      <c r="B27" s="18"/>
      <c r="D27" s="19"/>
      <c r="F27" s="1"/>
    </row>
    <row r="28" spans="1:8" x14ac:dyDescent="0.25">
      <c r="B28" s="18"/>
      <c r="D28" s="19"/>
      <c r="F28" s="1"/>
    </row>
    <row r="29" spans="1:8" x14ac:dyDescent="0.25">
      <c r="B29" s="18"/>
      <c r="D29" s="19"/>
    </row>
    <row r="30" spans="1:8" x14ac:dyDescent="0.25">
      <c r="B30" s="18"/>
      <c r="D30" s="19"/>
    </row>
    <row r="31" spans="1:8" x14ac:dyDescent="0.25">
      <c r="B31" s="18"/>
      <c r="D31" s="19"/>
    </row>
    <row r="32" spans="1:8" x14ac:dyDescent="0.25">
      <c r="B32" s="18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</sheetData>
  <mergeCells count="3">
    <mergeCell ref="A1:H1"/>
    <mergeCell ref="A2:H2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"/>
  <sheetViews>
    <sheetView workbookViewId="0">
      <selection activeCell="E16" sqref="E16:H16"/>
    </sheetView>
  </sheetViews>
  <sheetFormatPr baseColWidth="10" defaultRowHeight="15" x14ac:dyDescent="0.25"/>
  <cols>
    <col min="1" max="1" width="14.140625" style="1" customWidth="1"/>
    <col min="2" max="2" width="22.7109375" customWidth="1"/>
    <col min="4" max="4" width="20.85546875" bestFit="1" customWidth="1"/>
    <col min="6" max="6" width="13.7109375" bestFit="1" customWidth="1"/>
  </cols>
  <sheetData>
    <row r="1" spans="1:8" ht="18.75" x14ac:dyDescent="0.3">
      <c r="A1" s="97" t="s">
        <v>54</v>
      </c>
      <c r="B1" s="97"/>
      <c r="C1" s="97"/>
      <c r="D1" s="97"/>
      <c r="E1" s="97"/>
      <c r="F1" s="97"/>
      <c r="G1" s="97"/>
      <c r="H1" s="97"/>
    </row>
    <row r="2" spans="1:8" ht="18.75" x14ac:dyDescent="0.3">
      <c r="A2" s="98" t="s">
        <v>0</v>
      </c>
      <c r="B2" s="98"/>
      <c r="C2" s="98"/>
      <c r="D2" s="98"/>
      <c r="E2" s="98"/>
      <c r="F2" s="98"/>
      <c r="G2" s="98"/>
      <c r="H2" s="98"/>
    </row>
    <row r="4" spans="1:8" ht="15.75" thickBot="1" x14ac:dyDescent="0.3"/>
    <row r="5" spans="1:8" ht="20.25" customHeight="1" thickBot="1" x14ac:dyDescent="0.3">
      <c r="A5" s="103" t="s">
        <v>17</v>
      </c>
      <c r="B5" s="104"/>
    </row>
    <row r="6" spans="1:8" ht="20.25" customHeight="1" thickBot="1" x14ac:dyDescent="0.3">
      <c r="A6" s="35" t="s">
        <v>1</v>
      </c>
      <c r="B6" s="44" t="s">
        <v>2</v>
      </c>
      <c r="D6" s="24" t="s">
        <v>3</v>
      </c>
      <c r="E6" s="24" t="s">
        <v>4</v>
      </c>
      <c r="F6" s="24" t="s">
        <v>14</v>
      </c>
      <c r="G6" s="24" t="s">
        <v>15</v>
      </c>
      <c r="H6" s="24" t="s">
        <v>5</v>
      </c>
    </row>
    <row r="7" spans="1:8" ht="20.25" customHeight="1" thickBot="1" x14ac:dyDescent="0.3">
      <c r="A7" s="49">
        <v>43390</v>
      </c>
      <c r="B7" s="50">
        <v>6.66</v>
      </c>
      <c r="D7" s="25" t="s">
        <v>42</v>
      </c>
      <c r="E7" s="17">
        <v>6.66</v>
      </c>
      <c r="F7" s="26">
        <v>93.74</v>
      </c>
      <c r="G7" s="26">
        <f>E7*F7</f>
        <v>624.30840000000001</v>
      </c>
      <c r="H7" s="26">
        <f>G7*1.1</f>
        <v>686.73924000000011</v>
      </c>
    </row>
    <row r="8" spans="1:8" ht="20.25" customHeight="1" x14ac:dyDescent="0.25">
      <c r="A8" s="51">
        <v>43406</v>
      </c>
      <c r="B8" s="52">
        <v>7.82</v>
      </c>
      <c r="D8" s="25" t="s">
        <v>43</v>
      </c>
      <c r="E8" s="17">
        <v>0</v>
      </c>
      <c r="F8" s="26">
        <v>93.74</v>
      </c>
      <c r="G8" s="26">
        <f>E8*F8</f>
        <v>0</v>
      </c>
      <c r="H8" s="26">
        <f t="shared" ref="H8:H13" si="0">G8*1.1</f>
        <v>0</v>
      </c>
    </row>
    <row r="9" spans="1:8" ht="20.25" customHeight="1" x14ac:dyDescent="0.25">
      <c r="A9" s="55">
        <v>43423</v>
      </c>
      <c r="B9" s="56">
        <v>5.16</v>
      </c>
      <c r="D9" s="25" t="s">
        <v>44</v>
      </c>
      <c r="E9" s="17">
        <f>B8+B9+B10</f>
        <v>19.18</v>
      </c>
      <c r="F9" s="26">
        <v>93.74</v>
      </c>
      <c r="G9" s="26">
        <f t="shared" ref="G9:G15" si="1">E9*F9</f>
        <v>1797.9331999999999</v>
      </c>
      <c r="H9" s="26">
        <f t="shared" si="0"/>
        <v>1977.7265200000002</v>
      </c>
    </row>
    <row r="10" spans="1:8" ht="20.25" customHeight="1" thickBot="1" x14ac:dyDescent="0.3">
      <c r="A10" s="77">
        <v>43432</v>
      </c>
      <c r="B10" s="54">
        <v>6.2</v>
      </c>
      <c r="D10" s="25" t="s">
        <v>45</v>
      </c>
      <c r="E10" s="17">
        <f>B11+B12+B13</f>
        <v>21.82</v>
      </c>
      <c r="F10" s="26">
        <v>93.74</v>
      </c>
      <c r="G10" s="26">
        <f t="shared" si="1"/>
        <v>2045.4068</v>
      </c>
      <c r="H10" s="26">
        <f t="shared" si="0"/>
        <v>2249.9474800000003</v>
      </c>
    </row>
    <row r="11" spans="1:8" ht="20.25" customHeight="1" x14ac:dyDescent="0.25">
      <c r="A11" s="51">
        <v>43441</v>
      </c>
      <c r="B11" s="52">
        <v>6.92</v>
      </c>
      <c r="D11" s="25" t="s">
        <v>46</v>
      </c>
      <c r="E11" s="17">
        <f>SUM(B14:B15)</f>
        <v>15.92</v>
      </c>
      <c r="F11" s="26">
        <v>93.74</v>
      </c>
      <c r="G11" s="26">
        <f t="shared" si="1"/>
        <v>1492.3407999999999</v>
      </c>
      <c r="H11" s="26">
        <f t="shared" si="0"/>
        <v>1641.5748800000001</v>
      </c>
    </row>
    <row r="12" spans="1:8" ht="20.25" customHeight="1" x14ac:dyDescent="0.25">
      <c r="A12" s="55">
        <v>43453</v>
      </c>
      <c r="B12" s="56">
        <v>6.16</v>
      </c>
      <c r="D12" s="25" t="s">
        <v>47</v>
      </c>
      <c r="E12" s="17">
        <f>SUM(B16:B18)</f>
        <v>22.959999999999997</v>
      </c>
      <c r="F12" s="26">
        <v>93.74</v>
      </c>
      <c r="G12" s="26">
        <f t="shared" si="1"/>
        <v>2152.2703999999994</v>
      </c>
      <c r="H12" s="26">
        <f t="shared" si="0"/>
        <v>2367.4974399999996</v>
      </c>
    </row>
    <row r="13" spans="1:8" ht="20.25" customHeight="1" thickBot="1" x14ac:dyDescent="0.3">
      <c r="A13" s="53">
        <v>43462</v>
      </c>
      <c r="B13" s="54">
        <v>8.74</v>
      </c>
      <c r="D13" s="25" t="s">
        <v>48</v>
      </c>
      <c r="E13" s="17">
        <f>B19+B20</f>
        <v>14.86</v>
      </c>
      <c r="F13" s="26">
        <v>93.74</v>
      </c>
      <c r="G13" s="26">
        <f t="shared" si="1"/>
        <v>1392.9763999999998</v>
      </c>
      <c r="H13" s="26">
        <f t="shared" si="0"/>
        <v>1532.2740399999998</v>
      </c>
    </row>
    <row r="14" spans="1:8" ht="20.25" customHeight="1" x14ac:dyDescent="0.25">
      <c r="A14" s="51">
        <v>43472</v>
      </c>
      <c r="B14" s="52">
        <v>8.66</v>
      </c>
      <c r="D14" s="25" t="s">
        <v>49</v>
      </c>
      <c r="E14" s="17">
        <f>+B21</f>
        <v>7.82</v>
      </c>
      <c r="F14" s="26">
        <v>93.74</v>
      </c>
      <c r="G14" s="26">
        <f t="shared" si="1"/>
        <v>733.04679999999996</v>
      </c>
      <c r="H14" s="26">
        <f>G14*1.1</f>
        <v>806.35148000000004</v>
      </c>
    </row>
    <row r="15" spans="1:8" ht="20.25" customHeight="1" thickBot="1" x14ac:dyDescent="0.3">
      <c r="A15" s="53">
        <v>43486</v>
      </c>
      <c r="B15" s="54">
        <v>7.26</v>
      </c>
      <c r="D15" s="25" t="s">
        <v>50</v>
      </c>
      <c r="E15" s="17">
        <v>6.22</v>
      </c>
      <c r="F15" s="26">
        <v>93.74</v>
      </c>
      <c r="G15" s="26">
        <f t="shared" si="1"/>
        <v>583.06279999999992</v>
      </c>
      <c r="H15" s="26">
        <f>G15*1.1</f>
        <v>641.36907999999994</v>
      </c>
    </row>
    <row r="16" spans="1:8" ht="20.25" customHeight="1" thickBot="1" x14ac:dyDescent="0.3">
      <c r="A16" s="51">
        <v>43497</v>
      </c>
      <c r="B16" s="52">
        <v>10.14</v>
      </c>
      <c r="D16" s="21" t="s">
        <v>55</v>
      </c>
      <c r="E16" s="22">
        <f>SUM(E7:E15)</f>
        <v>115.44</v>
      </c>
      <c r="F16" s="22"/>
      <c r="G16" s="22">
        <f>SUM(G7:G15)</f>
        <v>10821.345599999999</v>
      </c>
      <c r="H16" s="23">
        <f>SUM(H7:H15)</f>
        <v>11903.480159999999</v>
      </c>
    </row>
    <row r="17" spans="1:8" ht="20.25" customHeight="1" x14ac:dyDescent="0.25">
      <c r="A17" s="55">
        <v>43142</v>
      </c>
      <c r="B17" s="56">
        <v>7.76</v>
      </c>
      <c r="D17" s="19"/>
      <c r="E17" s="18"/>
      <c r="F17" s="20"/>
      <c r="G17" s="20"/>
      <c r="H17" s="20"/>
    </row>
    <row r="18" spans="1:8" ht="20.25" customHeight="1" thickBot="1" x14ac:dyDescent="0.3">
      <c r="A18" s="53">
        <v>43516</v>
      </c>
      <c r="B18" s="54">
        <v>5.0599999999999996</v>
      </c>
      <c r="D18" s="19"/>
      <c r="E18" s="1"/>
      <c r="F18" s="20"/>
      <c r="G18" s="20"/>
      <c r="H18" s="20"/>
    </row>
    <row r="19" spans="1:8" ht="20.25" customHeight="1" x14ac:dyDescent="0.25">
      <c r="A19" s="51">
        <v>43525</v>
      </c>
      <c r="B19" s="52">
        <v>7.34</v>
      </c>
      <c r="D19" s="19"/>
      <c r="F19" s="20"/>
      <c r="G19" s="20"/>
      <c r="H19" s="20"/>
    </row>
    <row r="20" spans="1:8" ht="20.25" customHeight="1" thickBot="1" x14ac:dyDescent="0.3">
      <c r="A20" s="78"/>
      <c r="B20" s="79">
        <f>14.86-B19</f>
        <v>7.52</v>
      </c>
      <c r="D20" s="19"/>
      <c r="F20" s="20"/>
      <c r="G20" s="20"/>
      <c r="H20" s="20"/>
    </row>
    <row r="21" spans="1:8" ht="20.25" customHeight="1" thickBot="1" x14ac:dyDescent="0.3">
      <c r="A21" s="47">
        <v>43564</v>
      </c>
      <c r="B21" s="76">
        <v>7.82</v>
      </c>
      <c r="D21" s="19"/>
      <c r="F21" s="20"/>
      <c r="G21" s="20"/>
      <c r="H21" s="20"/>
    </row>
    <row r="22" spans="1:8" ht="21" customHeight="1" thickBot="1" x14ac:dyDescent="0.3">
      <c r="A22" s="47">
        <v>43598</v>
      </c>
      <c r="B22" s="76">
        <v>6.22</v>
      </c>
      <c r="D22" s="19"/>
      <c r="F22" s="1"/>
    </row>
    <row r="23" spans="1:8" x14ac:dyDescent="0.25">
      <c r="B23" s="18"/>
      <c r="D23" s="19"/>
      <c r="F23" s="1"/>
    </row>
    <row r="24" spans="1:8" x14ac:dyDescent="0.25">
      <c r="B24" s="18"/>
      <c r="D24" s="19"/>
      <c r="F24" s="1"/>
    </row>
    <row r="25" spans="1:8" x14ac:dyDescent="0.25">
      <c r="B25" s="18"/>
      <c r="D25" s="19"/>
      <c r="F25" s="1"/>
    </row>
    <row r="26" spans="1:8" x14ac:dyDescent="0.25">
      <c r="B26" s="18"/>
      <c r="D26" s="19"/>
      <c r="F26" s="1"/>
    </row>
    <row r="27" spans="1:8" x14ac:dyDescent="0.25">
      <c r="B27" s="18"/>
      <c r="D27" s="19"/>
      <c r="F27" s="1"/>
    </row>
    <row r="28" spans="1:8" x14ac:dyDescent="0.25">
      <c r="B28" s="18"/>
      <c r="D28" s="19"/>
      <c r="F28" s="1"/>
    </row>
    <row r="29" spans="1:8" x14ac:dyDescent="0.25">
      <c r="B29" s="18"/>
      <c r="D29" s="19"/>
      <c r="F29" s="1"/>
    </row>
    <row r="30" spans="1:8" x14ac:dyDescent="0.25">
      <c r="B30" s="18"/>
      <c r="D30" s="19"/>
    </row>
    <row r="31" spans="1:8" x14ac:dyDescent="0.25">
      <c r="B31" s="18"/>
      <c r="D31" s="19"/>
    </row>
    <row r="32" spans="1:8" x14ac:dyDescent="0.25">
      <c r="B32" s="18"/>
      <c r="D32" s="19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</sheetData>
  <mergeCells count="3">
    <mergeCell ref="A1:H1"/>
    <mergeCell ref="A2:H2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2E9C1-4A89-4AFC-B2B8-A3377AE031BC}">
  <dimension ref="A1:J34"/>
  <sheetViews>
    <sheetView workbookViewId="0">
      <selection activeCell="E16" sqref="E16"/>
    </sheetView>
  </sheetViews>
  <sheetFormatPr baseColWidth="10" defaultRowHeight="15" x14ac:dyDescent="0.25"/>
  <cols>
    <col min="1" max="1" width="14.140625" style="1" customWidth="1"/>
    <col min="2" max="2" width="24" customWidth="1"/>
    <col min="4" max="4" width="20.85546875" bestFit="1" customWidth="1"/>
    <col min="6" max="6" width="13.7109375" bestFit="1" customWidth="1"/>
  </cols>
  <sheetData>
    <row r="1" spans="1:10" ht="18.75" x14ac:dyDescent="0.3">
      <c r="A1" s="97" t="s">
        <v>57</v>
      </c>
      <c r="B1" s="97"/>
      <c r="C1" s="97"/>
      <c r="D1" s="97"/>
      <c r="E1" s="97"/>
      <c r="F1" s="97"/>
      <c r="G1" s="97"/>
      <c r="H1" s="97"/>
    </row>
    <row r="2" spans="1:10" ht="18.75" x14ac:dyDescent="0.3">
      <c r="A2" s="98" t="s">
        <v>0</v>
      </c>
      <c r="B2" s="98"/>
      <c r="C2" s="98"/>
      <c r="D2" s="98"/>
      <c r="E2" s="98"/>
      <c r="F2" s="98"/>
      <c r="G2" s="98"/>
      <c r="H2" s="98"/>
    </row>
    <row r="4" spans="1:10" ht="15.75" thickBot="1" x14ac:dyDescent="0.3"/>
    <row r="5" spans="1:10" ht="20.25" customHeight="1" x14ac:dyDescent="0.25">
      <c r="A5" s="105" t="s">
        <v>17</v>
      </c>
      <c r="B5" s="106"/>
    </row>
    <row r="6" spans="1:10" ht="20.25" customHeight="1" thickBot="1" x14ac:dyDescent="0.3">
      <c r="A6" s="83" t="s">
        <v>1</v>
      </c>
      <c r="B6" s="84" t="s">
        <v>2</v>
      </c>
      <c r="D6" s="24" t="s">
        <v>3</v>
      </c>
      <c r="E6" s="24" t="s">
        <v>4</v>
      </c>
      <c r="F6" s="24" t="s">
        <v>14</v>
      </c>
      <c r="G6" s="24" t="s">
        <v>15</v>
      </c>
      <c r="H6" s="24" t="s">
        <v>5</v>
      </c>
    </row>
    <row r="7" spans="1:10" ht="20.25" customHeight="1" thickBot="1" x14ac:dyDescent="0.3">
      <c r="A7" s="49">
        <v>43767</v>
      </c>
      <c r="B7" s="50">
        <v>6.42</v>
      </c>
      <c r="D7" s="25" t="s">
        <v>42</v>
      </c>
      <c r="E7" s="17">
        <v>0</v>
      </c>
      <c r="F7" s="26">
        <v>99.9</v>
      </c>
      <c r="G7" s="26">
        <f>E7*F7</f>
        <v>0</v>
      </c>
      <c r="H7" s="26">
        <f>G7*1.1</f>
        <v>0</v>
      </c>
    </row>
    <row r="8" spans="1:10" ht="20.25" customHeight="1" x14ac:dyDescent="0.25">
      <c r="A8" s="51">
        <v>43781</v>
      </c>
      <c r="B8" s="52">
        <v>6.82</v>
      </c>
      <c r="D8" s="25" t="s">
        <v>43</v>
      </c>
      <c r="E8" s="17">
        <f>B7</f>
        <v>6.42</v>
      </c>
      <c r="F8" s="26">
        <v>99.9</v>
      </c>
      <c r="G8" s="26">
        <f>E8*F8</f>
        <v>641.35800000000006</v>
      </c>
      <c r="H8" s="26">
        <v>705.5</v>
      </c>
    </row>
    <row r="9" spans="1:10" ht="20.25" customHeight="1" thickBot="1" x14ac:dyDescent="0.3">
      <c r="A9" s="53">
        <v>43422</v>
      </c>
      <c r="B9" s="54">
        <v>7.86</v>
      </c>
      <c r="D9" s="25" t="s">
        <v>44</v>
      </c>
      <c r="E9" s="17">
        <f>B8+B9</f>
        <v>14.68</v>
      </c>
      <c r="F9" s="26">
        <v>99.9</v>
      </c>
      <c r="G9" s="26">
        <f t="shared" ref="G9:G15" si="0">E9*F9</f>
        <v>1466.5320000000002</v>
      </c>
      <c r="H9" s="26">
        <f t="shared" ref="H9:H12" si="1">G9*1.1</f>
        <v>1613.1852000000003</v>
      </c>
    </row>
    <row r="10" spans="1:10" ht="20.25" customHeight="1" x14ac:dyDescent="0.25">
      <c r="A10" s="85">
        <v>43804</v>
      </c>
      <c r="B10" s="82">
        <v>6.16</v>
      </c>
      <c r="D10" s="25" t="s">
        <v>45</v>
      </c>
      <c r="E10" s="17">
        <v>22.6</v>
      </c>
      <c r="F10" s="26">
        <v>99.9</v>
      </c>
      <c r="G10" s="26">
        <f t="shared" si="0"/>
        <v>2257.7400000000002</v>
      </c>
      <c r="H10" s="26">
        <f t="shared" si="1"/>
        <v>2483.5140000000006</v>
      </c>
    </row>
    <row r="11" spans="1:10" ht="20.25" customHeight="1" x14ac:dyDescent="0.25">
      <c r="A11" s="55">
        <v>43812</v>
      </c>
      <c r="B11" s="56">
        <f>E10-B10-B12</f>
        <v>7.5000000000000018</v>
      </c>
      <c r="D11" s="25" t="s">
        <v>46</v>
      </c>
      <c r="E11" s="17">
        <f>B13+B14+B15</f>
        <v>25.18</v>
      </c>
      <c r="F11" s="26">
        <v>99.9</v>
      </c>
      <c r="G11" s="26">
        <f t="shared" si="0"/>
        <v>2515.482</v>
      </c>
      <c r="H11" s="26">
        <f t="shared" si="1"/>
        <v>2767.0302000000001</v>
      </c>
    </row>
    <row r="12" spans="1:10" ht="20.25" customHeight="1" thickBot="1" x14ac:dyDescent="0.3">
      <c r="A12" s="86">
        <v>43825</v>
      </c>
      <c r="B12" s="87">
        <v>8.94</v>
      </c>
      <c r="D12" s="25" t="s">
        <v>47</v>
      </c>
      <c r="E12" s="17">
        <f>B16+B17</f>
        <v>16.54</v>
      </c>
      <c r="F12" s="26">
        <v>99.9</v>
      </c>
      <c r="G12" s="26">
        <f t="shared" si="0"/>
        <v>1652.346</v>
      </c>
      <c r="H12" s="26">
        <f t="shared" si="1"/>
        <v>1817.5806000000002</v>
      </c>
    </row>
    <row r="13" spans="1:10" ht="20.25" customHeight="1" x14ac:dyDescent="0.25">
      <c r="A13" s="51">
        <v>43837</v>
      </c>
      <c r="B13" s="52">
        <v>8.42</v>
      </c>
      <c r="D13" s="25" t="s">
        <v>48</v>
      </c>
      <c r="E13" s="17">
        <v>14.68</v>
      </c>
      <c r="F13" s="26">
        <v>99.9</v>
      </c>
      <c r="G13" s="26">
        <f t="shared" si="0"/>
        <v>1466.5320000000002</v>
      </c>
      <c r="H13" s="26">
        <v>1613.18</v>
      </c>
    </row>
    <row r="14" spans="1:10" ht="20.25" customHeight="1" x14ac:dyDescent="0.25">
      <c r="A14" s="55">
        <v>43846</v>
      </c>
      <c r="B14" s="56">
        <v>8.4</v>
      </c>
      <c r="D14" s="25" t="s">
        <v>49</v>
      </c>
      <c r="E14" s="17">
        <v>8.1199999999999992</v>
      </c>
      <c r="F14" s="26">
        <v>99.9</v>
      </c>
      <c r="G14" s="26">
        <f t="shared" si="0"/>
        <v>811.18799999999999</v>
      </c>
      <c r="H14" s="26">
        <f>G14*1.1</f>
        <v>892.30680000000007</v>
      </c>
      <c r="I14" s="32"/>
    </row>
    <row r="15" spans="1:10" ht="20.25" customHeight="1" thickBot="1" x14ac:dyDescent="0.3">
      <c r="A15" s="53">
        <v>43857</v>
      </c>
      <c r="B15" s="54">
        <v>8.36</v>
      </c>
      <c r="D15" s="25" t="s">
        <v>50</v>
      </c>
      <c r="E15" s="17"/>
      <c r="F15" s="26">
        <v>99.9</v>
      </c>
      <c r="G15" s="26">
        <f t="shared" si="0"/>
        <v>0</v>
      </c>
      <c r="H15" s="26">
        <f>G15*1.1</f>
        <v>0</v>
      </c>
    </row>
    <row r="16" spans="1:10" ht="20.25" customHeight="1" thickBot="1" x14ac:dyDescent="0.3">
      <c r="A16" s="51">
        <v>43871</v>
      </c>
      <c r="B16" s="52">
        <v>8.94</v>
      </c>
      <c r="D16" s="21" t="s">
        <v>56</v>
      </c>
      <c r="E16" s="22">
        <f>SUM(E7:E15)</f>
        <v>108.22</v>
      </c>
      <c r="F16" s="22"/>
      <c r="G16" s="27">
        <f>SUM(G7:G15)</f>
        <v>10811.178000000002</v>
      </c>
      <c r="H16" s="28">
        <f>SUM(H7:H15)</f>
        <v>11892.296800000002</v>
      </c>
      <c r="J16" s="32"/>
    </row>
    <row r="17" spans="1:8" ht="20.25" customHeight="1" thickBot="1" x14ac:dyDescent="0.3">
      <c r="A17" s="53">
        <v>43885</v>
      </c>
      <c r="B17" s="54">
        <v>7.6</v>
      </c>
      <c r="D17" s="19"/>
      <c r="E17" s="18"/>
      <c r="F17" s="20"/>
      <c r="G17" s="20"/>
      <c r="H17" s="20"/>
    </row>
    <row r="18" spans="1:8" ht="20.25" customHeight="1" x14ac:dyDescent="0.25">
      <c r="A18" s="51">
        <v>43895</v>
      </c>
      <c r="B18" s="52">
        <f>E13-B19</f>
        <v>6.76</v>
      </c>
      <c r="C18" s="81"/>
      <c r="D18" s="19"/>
      <c r="E18" s="1"/>
      <c r="F18" s="20"/>
      <c r="G18" s="20"/>
      <c r="H18" s="20"/>
    </row>
    <row r="19" spans="1:8" ht="20.25" customHeight="1" thickBot="1" x14ac:dyDescent="0.3">
      <c r="A19" s="53">
        <v>43913</v>
      </c>
      <c r="B19" s="54">
        <v>7.92</v>
      </c>
      <c r="D19" s="19"/>
      <c r="F19" s="20"/>
      <c r="G19" s="20"/>
      <c r="H19" s="20"/>
    </row>
    <row r="20" spans="1:8" ht="20.25" customHeight="1" thickBot="1" x14ac:dyDescent="0.3">
      <c r="A20" s="78">
        <v>43944</v>
      </c>
      <c r="B20" s="79">
        <v>8.1199999999999992</v>
      </c>
      <c r="D20" s="19"/>
      <c r="F20" s="20"/>
      <c r="G20" s="20"/>
      <c r="H20" s="20"/>
    </row>
    <row r="21" spans="1:8" ht="21" customHeight="1" x14ac:dyDescent="0.25">
      <c r="A21" s="80"/>
      <c r="B21" s="18"/>
      <c r="D21" s="19"/>
      <c r="F21" s="1"/>
    </row>
    <row r="22" spans="1:8" x14ac:dyDescent="0.25">
      <c r="B22" s="18"/>
      <c r="D22" s="19"/>
      <c r="F22" s="1"/>
    </row>
    <row r="23" spans="1:8" x14ac:dyDescent="0.25">
      <c r="B23" s="18"/>
      <c r="D23" s="19"/>
      <c r="F23" s="1"/>
    </row>
    <row r="24" spans="1:8" x14ac:dyDescent="0.25">
      <c r="B24" s="18"/>
      <c r="D24" s="19"/>
      <c r="F24" s="1"/>
    </row>
    <row r="25" spans="1:8" x14ac:dyDescent="0.25">
      <c r="B25" s="18"/>
      <c r="D25" s="19"/>
      <c r="F25" s="1"/>
    </row>
    <row r="26" spans="1:8" x14ac:dyDescent="0.25">
      <c r="B26" s="18"/>
      <c r="D26" s="19"/>
      <c r="F26" s="1"/>
    </row>
    <row r="27" spans="1:8" x14ac:dyDescent="0.25">
      <c r="B27" s="18"/>
      <c r="D27" s="19"/>
      <c r="F27" s="1"/>
    </row>
    <row r="28" spans="1:8" x14ac:dyDescent="0.25">
      <c r="B28" s="18"/>
      <c r="D28" s="19"/>
      <c r="F28" s="1"/>
    </row>
    <row r="29" spans="1:8" x14ac:dyDescent="0.25">
      <c r="B29" s="18"/>
      <c r="D29" s="19"/>
    </row>
    <row r="30" spans="1:8" x14ac:dyDescent="0.25">
      <c r="B30" s="18"/>
      <c r="D30" s="19"/>
    </row>
    <row r="31" spans="1:8" x14ac:dyDescent="0.25">
      <c r="B31" s="18"/>
      <c r="D31" s="19"/>
    </row>
    <row r="32" spans="1:8" x14ac:dyDescent="0.25">
      <c r="B32" s="1"/>
    </row>
    <row r="33" spans="2:2" x14ac:dyDescent="0.25">
      <c r="B33" s="1"/>
    </row>
    <row r="34" spans="2:2" x14ac:dyDescent="0.25">
      <c r="B34" s="1"/>
    </row>
  </sheetData>
  <mergeCells count="3">
    <mergeCell ref="A1:H1"/>
    <mergeCell ref="A2:H2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E638-730F-422C-B1FC-59D70861AFD4}">
  <dimension ref="A1:J35"/>
  <sheetViews>
    <sheetView workbookViewId="0">
      <selection activeCell="E28" sqref="E28"/>
    </sheetView>
  </sheetViews>
  <sheetFormatPr baseColWidth="10" defaultRowHeight="15" x14ac:dyDescent="0.25"/>
  <cols>
    <col min="1" max="1" width="14.140625" style="1" customWidth="1"/>
    <col min="2" max="2" width="24" customWidth="1"/>
    <col min="4" max="4" width="20.85546875" bestFit="1" customWidth="1"/>
    <col min="6" max="6" width="13.7109375" bestFit="1" customWidth="1"/>
  </cols>
  <sheetData>
    <row r="1" spans="1:10" ht="18.75" x14ac:dyDescent="0.3">
      <c r="A1" s="97" t="s">
        <v>59</v>
      </c>
      <c r="B1" s="97"/>
      <c r="C1" s="97"/>
      <c r="D1" s="97"/>
      <c r="E1" s="97"/>
      <c r="F1" s="97"/>
      <c r="G1" s="97"/>
      <c r="H1" s="97"/>
    </row>
    <row r="2" spans="1:10" ht="18.75" x14ac:dyDescent="0.3">
      <c r="A2" s="98" t="s">
        <v>0</v>
      </c>
      <c r="B2" s="98"/>
      <c r="C2" s="98"/>
      <c r="D2" s="98"/>
      <c r="E2" s="98"/>
      <c r="F2" s="98"/>
      <c r="G2" s="98"/>
      <c r="H2" s="98"/>
    </row>
    <row r="4" spans="1:10" ht="15.75" thickBot="1" x14ac:dyDescent="0.3"/>
    <row r="5" spans="1:10" ht="20.25" customHeight="1" x14ac:dyDescent="0.25">
      <c r="A5" s="105" t="s">
        <v>17</v>
      </c>
      <c r="B5" s="106"/>
    </row>
    <row r="6" spans="1:10" ht="20.25" customHeight="1" x14ac:dyDescent="0.25">
      <c r="A6" s="88" t="s">
        <v>1</v>
      </c>
      <c r="B6" s="89" t="s">
        <v>2</v>
      </c>
      <c r="D6" s="24" t="s">
        <v>3</v>
      </c>
      <c r="E6" s="24" t="s">
        <v>4</v>
      </c>
      <c r="F6" s="24" t="s">
        <v>14</v>
      </c>
      <c r="G6" s="24" t="s">
        <v>15</v>
      </c>
      <c r="H6" s="24" t="s">
        <v>5</v>
      </c>
    </row>
    <row r="7" spans="1:10" ht="20.25" customHeight="1" x14ac:dyDescent="0.25">
      <c r="A7" s="90">
        <v>44112</v>
      </c>
      <c r="B7" s="91">
        <v>6.36</v>
      </c>
      <c r="D7" s="25" t="s">
        <v>42</v>
      </c>
      <c r="E7" s="17">
        <v>0</v>
      </c>
      <c r="F7" s="26">
        <v>100.54</v>
      </c>
      <c r="G7" s="26">
        <f>E7*F7</f>
        <v>0</v>
      </c>
      <c r="H7" s="26">
        <f>G7*1.1</f>
        <v>0</v>
      </c>
    </row>
    <row r="8" spans="1:10" ht="20.25" customHeight="1" x14ac:dyDescent="0.25">
      <c r="A8" s="93">
        <v>44130</v>
      </c>
      <c r="B8" s="91">
        <v>6.38</v>
      </c>
      <c r="D8" s="25" t="s">
        <v>43</v>
      </c>
      <c r="E8" s="17">
        <f>B7+B8</f>
        <v>12.74</v>
      </c>
      <c r="F8" s="26">
        <v>100.54</v>
      </c>
      <c r="G8" s="26">
        <f>E8*F8</f>
        <v>1280.8796000000002</v>
      </c>
      <c r="H8" s="26">
        <f t="shared" ref="H8:H12" si="0">G8*1.1</f>
        <v>1408.9675600000003</v>
      </c>
    </row>
    <row r="9" spans="1:10" ht="20.25" customHeight="1" x14ac:dyDescent="0.25">
      <c r="A9" s="90">
        <v>44147</v>
      </c>
      <c r="B9" s="91">
        <v>6.54</v>
      </c>
      <c r="D9" s="25" t="s">
        <v>44</v>
      </c>
      <c r="E9" s="17">
        <f>B9+B10</f>
        <v>13.879999999999999</v>
      </c>
      <c r="F9" s="26">
        <v>100.54</v>
      </c>
      <c r="G9" s="26">
        <f t="shared" ref="G9:G15" si="1">E9*F9</f>
        <v>1395.4952000000001</v>
      </c>
      <c r="H9" s="26">
        <f t="shared" si="0"/>
        <v>1535.0447200000001</v>
      </c>
    </row>
    <row r="10" spans="1:10" ht="20.25" customHeight="1" x14ac:dyDescent="0.25">
      <c r="A10" s="94">
        <v>44162</v>
      </c>
      <c r="B10" s="91">
        <v>7.34</v>
      </c>
      <c r="D10" s="25" t="s">
        <v>45</v>
      </c>
      <c r="E10" s="17">
        <f>B11+B12+B13</f>
        <v>20.48</v>
      </c>
      <c r="F10" s="26">
        <v>100.54</v>
      </c>
      <c r="G10" s="26">
        <f t="shared" si="1"/>
        <v>2059.0592000000001</v>
      </c>
      <c r="H10" s="26">
        <f t="shared" si="0"/>
        <v>2264.9651200000003</v>
      </c>
    </row>
    <row r="11" spans="1:10" ht="20.25" customHeight="1" x14ac:dyDescent="0.25">
      <c r="A11" s="90">
        <v>44172</v>
      </c>
      <c r="B11" s="91">
        <v>7.78</v>
      </c>
      <c r="D11" s="25" t="s">
        <v>46</v>
      </c>
      <c r="E11" s="17">
        <f>B14+B15+B16</f>
        <v>22.18</v>
      </c>
      <c r="F11" s="26">
        <v>100.54</v>
      </c>
      <c r="G11" s="26">
        <f t="shared" si="1"/>
        <v>2229.9772000000003</v>
      </c>
      <c r="H11" s="26">
        <f t="shared" si="0"/>
        <v>2452.9749200000006</v>
      </c>
    </row>
    <row r="12" spans="1:10" ht="20.25" customHeight="1" x14ac:dyDescent="0.25">
      <c r="A12" s="90">
        <v>44181</v>
      </c>
      <c r="B12" s="91">
        <v>5.36</v>
      </c>
      <c r="D12" s="25" t="s">
        <v>47</v>
      </c>
      <c r="E12" s="17">
        <f>B17+B18</f>
        <v>13.5</v>
      </c>
      <c r="F12" s="26">
        <v>100.54</v>
      </c>
      <c r="G12" s="26">
        <f t="shared" si="1"/>
        <v>1357.2900000000002</v>
      </c>
      <c r="H12" s="26">
        <f t="shared" si="0"/>
        <v>1493.0190000000002</v>
      </c>
    </row>
    <row r="13" spans="1:10" ht="20.25" customHeight="1" x14ac:dyDescent="0.25">
      <c r="A13" s="90">
        <v>44193</v>
      </c>
      <c r="B13" s="91">
        <v>7.34</v>
      </c>
      <c r="D13" s="25" t="s">
        <v>48</v>
      </c>
      <c r="E13" s="17">
        <f>B19+B20</f>
        <v>16.059999999999999</v>
      </c>
      <c r="F13" s="26">
        <v>100.54</v>
      </c>
      <c r="G13" s="26">
        <f>E13*F13</f>
        <v>1614.6723999999999</v>
      </c>
      <c r="H13" s="26">
        <f>G13*1.1</f>
        <v>1776.1396400000001</v>
      </c>
    </row>
    <row r="14" spans="1:10" ht="20.25" customHeight="1" x14ac:dyDescent="0.25">
      <c r="A14" s="90">
        <v>44203</v>
      </c>
      <c r="B14" s="91">
        <v>5.82</v>
      </c>
      <c r="D14" s="25" t="s">
        <v>49</v>
      </c>
      <c r="E14" s="17">
        <f>B21+B22</f>
        <v>12.98</v>
      </c>
      <c r="F14" s="26">
        <v>100.54</v>
      </c>
      <c r="G14" s="26">
        <f t="shared" si="1"/>
        <v>1305.0092000000002</v>
      </c>
      <c r="H14" s="26">
        <f>G14*1.1</f>
        <v>1435.5101200000004</v>
      </c>
      <c r="I14" s="32"/>
    </row>
    <row r="15" spans="1:10" ht="20.25" customHeight="1" thickBot="1" x14ac:dyDescent="0.3">
      <c r="A15" s="90">
        <v>44209</v>
      </c>
      <c r="B15" s="91">
        <v>8.74</v>
      </c>
      <c r="D15" s="25" t="s">
        <v>50</v>
      </c>
      <c r="E15" s="17">
        <f>B23+B24</f>
        <v>13.379999999999999</v>
      </c>
      <c r="F15" s="26">
        <v>100.54</v>
      </c>
      <c r="G15" s="26">
        <f t="shared" si="1"/>
        <v>1345.2252000000001</v>
      </c>
      <c r="H15" s="26">
        <f>G15*1.1</f>
        <v>1479.7477200000003</v>
      </c>
    </row>
    <row r="16" spans="1:10" ht="20.25" customHeight="1" thickBot="1" x14ac:dyDescent="0.3">
      <c r="A16" s="90">
        <v>44222</v>
      </c>
      <c r="B16" s="91">
        <v>7.62</v>
      </c>
      <c r="D16" s="21" t="s">
        <v>58</v>
      </c>
      <c r="E16" s="22">
        <f>SUM(E7:E15)</f>
        <v>125.2</v>
      </c>
      <c r="F16" s="22"/>
      <c r="G16" s="27">
        <f>SUM(G7:G15)</f>
        <v>12587.608000000002</v>
      </c>
      <c r="H16" s="28">
        <f>SUM(H7:H15)</f>
        <v>13846.3688</v>
      </c>
      <c r="J16" s="32"/>
    </row>
    <row r="17" spans="1:8" ht="20.25" customHeight="1" x14ac:dyDescent="0.25">
      <c r="A17" s="90">
        <v>44232</v>
      </c>
      <c r="B17" s="91">
        <v>6.38</v>
      </c>
      <c r="D17" s="19"/>
      <c r="E17" s="18"/>
      <c r="F17" s="20"/>
      <c r="G17" s="20"/>
      <c r="H17" s="20"/>
    </row>
    <row r="18" spans="1:8" ht="20.25" customHeight="1" x14ac:dyDescent="0.25">
      <c r="A18" s="90">
        <v>44242</v>
      </c>
      <c r="B18" s="91">
        <v>7.12</v>
      </c>
      <c r="C18" s="81"/>
      <c r="D18" s="19"/>
      <c r="E18" s="1"/>
      <c r="F18" s="20"/>
      <c r="G18" s="20"/>
      <c r="H18" s="20"/>
    </row>
    <row r="19" spans="1:8" ht="20.25" customHeight="1" x14ac:dyDescent="0.25">
      <c r="A19" s="90">
        <v>44256</v>
      </c>
      <c r="B19" s="91">
        <v>7.88</v>
      </c>
      <c r="D19" s="19"/>
      <c r="F19" s="20"/>
      <c r="G19" s="20"/>
      <c r="H19" s="20"/>
    </row>
    <row r="20" spans="1:8" ht="20.25" customHeight="1" x14ac:dyDescent="0.25">
      <c r="A20" s="90">
        <v>44273</v>
      </c>
      <c r="B20" s="91">
        <v>8.18</v>
      </c>
      <c r="D20" s="19"/>
      <c r="F20" s="20"/>
      <c r="G20" s="20"/>
      <c r="H20" s="20"/>
    </row>
    <row r="21" spans="1:8" ht="20.25" customHeight="1" x14ac:dyDescent="0.25">
      <c r="A21" s="92">
        <v>44288</v>
      </c>
      <c r="B21" s="17">
        <v>7.28</v>
      </c>
      <c r="D21" s="19"/>
      <c r="F21" s="20"/>
      <c r="G21" s="20"/>
      <c r="H21" s="20"/>
    </row>
    <row r="22" spans="1:8" s="95" customFormat="1" ht="21" customHeight="1" x14ac:dyDescent="0.25">
      <c r="A22" s="94">
        <v>44307</v>
      </c>
      <c r="B22" s="17">
        <v>5.7</v>
      </c>
      <c r="D22" s="96"/>
      <c r="F22" s="10"/>
    </row>
    <row r="23" spans="1:8" s="95" customFormat="1" ht="18" customHeight="1" x14ac:dyDescent="0.25">
      <c r="A23" s="94">
        <v>44327</v>
      </c>
      <c r="B23" s="17">
        <v>6.7</v>
      </c>
      <c r="D23" s="96"/>
      <c r="F23" s="10"/>
    </row>
    <row r="24" spans="1:8" s="95" customFormat="1" ht="22.5" customHeight="1" x14ac:dyDescent="0.25">
      <c r="A24" s="94">
        <v>44344</v>
      </c>
      <c r="B24" s="17">
        <v>6.68</v>
      </c>
      <c r="D24" s="96"/>
      <c r="F24" s="10"/>
    </row>
    <row r="25" spans="1:8" x14ac:dyDescent="0.25">
      <c r="B25" s="18"/>
      <c r="D25" s="19"/>
      <c r="F25" s="1"/>
    </row>
    <row r="26" spans="1:8" x14ac:dyDescent="0.25">
      <c r="B26" s="18"/>
      <c r="D26" s="19"/>
      <c r="F26" s="1"/>
    </row>
    <row r="27" spans="1:8" x14ac:dyDescent="0.25">
      <c r="B27" s="18"/>
      <c r="D27" s="19"/>
      <c r="F27" s="1"/>
    </row>
    <row r="28" spans="1:8" x14ac:dyDescent="0.25">
      <c r="B28" s="18"/>
      <c r="D28" s="19"/>
      <c r="F28" s="1"/>
    </row>
    <row r="29" spans="1:8" x14ac:dyDescent="0.25">
      <c r="B29" s="18"/>
      <c r="D29" s="19"/>
      <c r="F29" s="1"/>
    </row>
    <row r="30" spans="1:8" x14ac:dyDescent="0.25">
      <c r="B30" s="18"/>
      <c r="D30" s="19"/>
    </row>
    <row r="31" spans="1:8" x14ac:dyDescent="0.25">
      <c r="B31" s="18"/>
      <c r="D31" s="19"/>
    </row>
    <row r="32" spans="1:8" x14ac:dyDescent="0.25">
      <c r="B32" s="18"/>
      <c r="D32" s="19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</sheetData>
  <mergeCells count="3">
    <mergeCell ref="A1:H1"/>
    <mergeCell ref="A2:H2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A4BC-ACA1-45A6-873E-D613A7D4D16B}">
  <dimension ref="A1:J29"/>
  <sheetViews>
    <sheetView workbookViewId="0">
      <selection activeCell="E16" sqref="E16"/>
    </sheetView>
  </sheetViews>
  <sheetFormatPr baseColWidth="10" defaultRowHeight="15" x14ac:dyDescent="0.25"/>
  <cols>
    <col min="1" max="1" width="14.140625" style="1" customWidth="1"/>
    <col min="2" max="2" width="24" customWidth="1"/>
    <col min="4" max="4" width="20.85546875" bestFit="1" customWidth="1"/>
    <col min="6" max="6" width="13.7109375" bestFit="1" customWidth="1"/>
  </cols>
  <sheetData>
    <row r="1" spans="1:10" ht="18.75" x14ac:dyDescent="0.3">
      <c r="A1" s="97" t="s">
        <v>60</v>
      </c>
      <c r="B1" s="97"/>
      <c r="C1" s="97"/>
      <c r="D1" s="97"/>
      <c r="E1" s="97"/>
      <c r="F1" s="97"/>
      <c r="G1" s="97"/>
      <c r="H1" s="97"/>
    </row>
    <row r="2" spans="1:10" ht="18.75" x14ac:dyDescent="0.3">
      <c r="A2" s="98" t="s">
        <v>0</v>
      </c>
      <c r="B2" s="98"/>
      <c r="C2" s="98"/>
      <c r="D2" s="98"/>
      <c r="E2" s="98"/>
      <c r="F2" s="98"/>
      <c r="G2" s="98"/>
      <c r="H2" s="98"/>
    </row>
    <row r="4" spans="1:10" ht="15.75" thickBot="1" x14ac:dyDescent="0.3"/>
    <row r="5" spans="1:10" ht="20.25" customHeight="1" x14ac:dyDescent="0.25">
      <c r="A5" s="105" t="s">
        <v>17</v>
      </c>
      <c r="B5" s="106"/>
    </row>
    <row r="6" spans="1:10" ht="20.25" customHeight="1" x14ac:dyDescent="0.25">
      <c r="A6" s="88" t="s">
        <v>1</v>
      </c>
      <c r="B6" s="89" t="s">
        <v>2</v>
      </c>
      <c r="D6" s="24" t="s">
        <v>3</v>
      </c>
      <c r="E6" s="24" t="s">
        <v>4</v>
      </c>
      <c r="F6" s="24" t="s">
        <v>14</v>
      </c>
      <c r="G6" s="24" t="s">
        <v>15</v>
      </c>
      <c r="H6" s="24" t="s">
        <v>5</v>
      </c>
    </row>
    <row r="7" spans="1:10" ht="20.25" customHeight="1" x14ac:dyDescent="0.25">
      <c r="A7" s="90">
        <v>44490</v>
      </c>
      <c r="B7" s="91">
        <v>7.16</v>
      </c>
      <c r="D7" s="25" t="s">
        <v>42</v>
      </c>
      <c r="E7" s="17">
        <v>0</v>
      </c>
      <c r="F7" s="26">
        <v>100.54</v>
      </c>
      <c r="G7" s="26">
        <f>E7*F7</f>
        <v>0</v>
      </c>
      <c r="H7" s="26">
        <f>G7*1.1</f>
        <v>0</v>
      </c>
    </row>
    <row r="8" spans="1:10" ht="20.25" customHeight="1" x14ac:dyDescent="0.25">
      <c r="A8" s="93">
        <v>44509</v>
      </c>
      <c r="B8" s="91">
        <v>6.38</v>
      </c>
      <c r="D8" s="25" t="s">
        <v>43</v>
      </c>
      <c r="E8" s="17">
        <f>B7</f>
        <v>7.16</v>
      </c>
      <c r="F8" s="26">
        <v>97.96</v>
      </c>
      <c r="G8" s="26">
        <f>E8*F8</f>
        <v>701.39359999999999</v>
      </c>
      <c r="H8" s="26">
        <f t="shared" ref="H8:H12" si="0">G8*1.1</f>
        <v>771.53296</v>
      </c>
    </row>
    <row r="9" spans="1:10" ht="20.25" customHeight="1" x14ac:dyDescent="0.25">
      <c r="A9" s="90">
        <v>44523</v>
      </c>
      <c r="B9" s="91">
        <v>8.16</v>
      </c>
      <c r="D9" s="25" t="s">
        <v>44</v>
      </c>
      <c r="E9" s="17">
        <f>B8+B9</f>
        <v>14.54</v>
      </c>
      <c r="F9" s="26">
        <v>97.96</v>
      </c>
      <c r="G9" s="26">
        <f t="shared" ref="G9:G15" si="1">E9*F9</f>
        <v>1424.3383999999999</v>
      </c>
      <c r="H9" s="26">
        <f t="shared" si="0"/>
        <v>1566.77224</v>
      </c>
    </row>
    <row r="10" spans="1:10" ht="20.25" customHeight="1" x14ac:dyDescent="0.25">
      <c r="A10" s="94">
        <v>44532</v>
      </c>
      <c r="B10" s="91">
        <v>5.22</v>
      </c>
      <c r="D10" s="25" t="s">
        <v>45</v>
      </c>
      <c r="E10" s="17">
        <f>B10+B11+B12</f>
        <v>21.82</v>
      </c>
      <c r="F10" s="26">
        <v>97.96</v>
      </c>
      <c r="G10" s="26">
        <f t="shared" si="1"/>
        <v>2137.4872</v>
      </c>
      <c r="H10" s="26">
        <f t="shared" si="0"/>
        <v>2351.2359200000001</v>
      </c>
    </row>
    <row r="11" spans="1:10" ht="20.25" customHeight="1" x14ac:dyDescent="0.25">
      <c r="A11" s="90">
        <v>44545</v>
      </c>
      <c r="B11" s="91">
        <v>7.84</v>
      </c>
      <c r="D11" s="25" t="s">
        <v>46</v>
      </c>
      <c r="E11" s="17">
        <f>B13+B14</f>
        <v>14.56</v>
      </c>
      <c r="F11" s="26">
        <v>97.96</v>
      </c>
      <c r="G11" s="26">
        <f t="shared" si="1"/>
        <v>1426.2975999999999</v>
      </c>
      <c r="H11" s="26">
        <f t="shared" si="0"/>
        <v>1568.9273599999999</v>
      </c>
    </row>
    <row r="12" spans="1:10" ht="20.25" customHeight="1" x14ac:dyDescent="0.25">
      <c r="A12" s="90">
        <v>44559</v>
      </c>
      <c r="B12" s="91">
        <v>8.76</v>
      </c>
      <c r="D12" s="25" t="s">
        <v>47</v>
      </c>
      <c r="E12" s="17">
        <f>B15+B16</f>
        <v>14.42</v>
      </c>
      <c r="F12" s="26">
        <v>97.96</v>
      </c>
      <c r="G12" s="26">
        <f t="shared" si="1"/>
        <v>1412.5831999999998</v>
      </c>
      <c r="H12" s="26">
        <f t="shared" si="0"/>
        <v>1553.8415199999999</v>
      </c>
    </row>
    <row r="13" spans="1:10" ht="20.25" customHeight="1" x14ac:dyDescent="0.25">
      <c r="A13" s="90">
        <v>44573</v>
      </c>
      <c r="B13" s="91">
        <v>7.16</v>
      </c>
      <c r="D13" s="25" t="s">
        <v>48</v>
      </c>
      <c r="E13" s="17">
        <f>B17+B18</f>
        <v>14.120000000000001</v>
      </c>
      <c r="F13" s="26">
        <v>97.96</v>
      </c>
      <c r="G13" s="26">
        <f>E13*F13</f>
        <v>1383.1952000000001</v>
      </c>
      <c r="H13" s="26">
        <f>G13*1.1</f>
        <v>1521.5147200000004</v>
      </c>
    </row>
    <row r="14" spans="1:10" ht="20.25" customHeight="1" x14ac:dyDescent="0.25">
      <c r="A14" s="90">
        <v>44585</v>
      </c>
      <c r="B14" s="91">
        <v>7.4</v>
      </c>
      <c r="D14" s="25" t="s">
        <v>49</v>
      </c>
      <c r="E14" s="17">
        <f>B19</f>
        <v>6.7</v>
      </c>
      <c r="F14" s="26">
        <v>97.96</v>
      </c>
      <c r="G14" s="26">
        <f>E14*F14</f>
        <v>656.33199999999999</v>
      </c>
      <c r="H14" s="26">
        <f>G14*1.1</f>
        <v>721.9652000000001</v>
      </c>
      <c r="I14" s="32"/>
    </row>
    <row r="15" spans="1:10" ht="20.25" customHeight="1" thickBot="1" x14ac:dyDescent="0.3">
      <c r="A15" s="90">
        <v>44601</v>
      </c>
      <c r="B15" s="91">
        <v>7.18</v>
      </c>
      <c r="D15" s="25" t="s">
        <v>50</v>
      </c>
      <c r="E15" s="17">
        <f>B20</f>
        <v>8.02</v>
      </c>
      <c r="F15" s="26">
        <v>97.96</v>
      </c>
      <c r="G15" s="26">
        <f t="shared" si="1"/>
        <v>785.63919999999996</v>
      </c>
      <c r="H15" s="26">
        <f>G15*1.1</f>
        <v>864.20312000000001</v>
      </c>
    </row>
    <row r="16" spans="1:10" ht="20.25" customHeight="1" thickBot="1" x14ac:dyDescent="0.3">
      <c r="A16" s="90">
        <v>44615</v>
      </c>
      <c r="B16" s="91">
        <v>7.24</v>
      </c>
      <c r="D16" s="21" t="s">
        <v>61</v>
      </c>
      <c r="E16" s="22">
        <f>SUM(E7:E15)</f>
        <v>101.34</v>
      </c>
      <c r="F16" s="22"/>
      <c r="G16" s="27">
        <f>SUM(G7:G15)</f>
        <v>9927.2664000000004</v>
      </c>
      <c r="H16" s="28">
        <f>SUM(H7:H15)</f>
        <v>10919.993040000001</v>
      </c>
      <c r="J16" s="32"/>
    </row>
    <row r="17" spans="1:8" ht="20.25" customHeight="1" x14ac:dyDescent="0.25">
      <c r="A17" s="90">
        <v>44631</v>
      </c>
      <c r="B17" s="91">
        <v>7.42</v>
      </c>
      <c r="D17" s="19"/>
      <c r="E17" s="18"/>
      <c r="F17" s="20"/>
      <c r="G17" s="20"/>
      <c r="H17" s="20"/>
    </row>
    <row r="18" spans="1:8" ht="20.25" customHeight="1" x14ac:dyDescent="0.25">
      <c r="A18" s="90">
        <v>44649</v>
      </c>
      <c r="B18" s="91">
        <v>6.7</v>
      </c>
      <c r="C18" s="81"/>
      <c r="D18" s="19"/>
      <c r="E18" s="1"/>
      <c r="F18" s="20"/>
      <c r="G18" s="20"/>
      <c r="H18" s="20"/>
    </row>
    <row r="19" spans="1:8" ht="20.25" customHeight="1" x14ac:dyDescent="0.25">
      <c r="A19" s="90">
        <v>44663</v>
      </c>
      <c r="B19" s="91">
        <v>6.7</v>
      </c>
      <c r="D19" s="19"/>
      <c r="F19" s="20"/>
      <c r="G19" s="20"/>
      <c r="H19" s="20"/>
    </row>
    <row r="20" spans="1:8" ht="20.25" customHeight="1" x14ac:dyDescent="0.25">
      <c r="A20" s="90">
        <v>44687</v>
      </c>
      <c r="B20" s="91">
        <v>8.02</v>
      </c>
      <c r="D20" s="19"/>
      <c r="F20" s="20"/>
      <c r="G20" s="20"/>
      <c r="H20" s="20"/>
    </row>
    <row r="21" spans="1:8" x14ac:dyDescent="0.25">
      <c r="B21" s="18"/>
      <c r="D21" s="19"/>
      <c r="F21" s="1"/>
    </row>
    <row r="22" spans="1:8" x14ac:dyDescent="0.25">
      <c r="B22" s="18"/>
      <c r="D22" s="19"/>
      <c r="F22" s="1"/>
    </row>
    <row r="23" spans="1:8" x14ac:dyDescent="0.25">
      <c r="B23" s="18"/>
      <c r="D23" s="19"/>
      <c r="F23" s="1"/>
    </row>
    <row r="24" spans="1:8" x14ac:dyDescent="0.25">
      <c r="B24" s="18"/>
      <c r="D24" s="19"/>
    </row>
    <row r="25" spans="1:8" x14ac:dyDescent="0.25">
      <c r="B25" s="18"/>
      <c r="D25" s="19"/>
    </row>
    <row r="26" spans="1:8" x14ac:dyDescent="0.25">
      <c r="B26" s="18"/>
      <c r="D26" s="19"/>
    </row>
    <row r="27" spans="1:8" x14ac:dyDescent="0.25">
      <c r="B27" s="1"/>
    </row>
    <row r="28" spans="1:8" x14ac:dyDescent="0.25">
      <c r="B28" s="1"/>
    </row>
    <row r="29" spans="1:8" x14ac:dyDescent="0.25">
      <c r="B29" s="1"/>
    </row>
  </sheetData>
  <mergeCells count="3">
    <mergeCell ref="A1:H1"/>
    <mergeCell ref="A2:H2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8A03-13AB-4F30-ACD1-02A2A220A1AB}">
  <dimension ref="A1:J31"/>
  <sheetViews>
    <sheetView workbookViewId="0">
      <selection activeCell="F14" sqref="F14"/>
    </sheetView>
  </sheetViews>
  <sheetFormatPr baseColWidth="10" defaultRowHeight="15" x14ac:dyDescent="0.25"/>
  <cols>
    <col min="1" max="1" width="14.140625" style="1" customWidth="1"/>
    <col min="2" max="2" width="24" customWidth="1"/>
    <col min="4" max="4" width="20.85546875" bestFit="1" customWidth="1"/>
    <col min="6" max="6" width="13.7109375" bestFit="1" customWidth="1"/>
  </cols>
  <sheetData>
    <row r="1" spans="1:10" ht="18.75" x14ac:dyDescent="0.3">
      <c r="A1" s="97" t="s">
        <v>62</v>
      </c>
      <c r="B1" s="97"/>
      <c r="C1" s="97"/>
      <c r="D1" s="97"/>
      <c r="E1" s="97"/>
      <c r="F1" s="97"/>
      <c r="G1" s="97"/>
      <c r="H1" s="97"/>
    </row>
    <row r="2" spans="1:10" ht="18.75" x14ac:dyDescent="0.3">
      <c r="A2" s="98" t="s">
        <v>0</v>
      </c>
      <c r="B2" s="98"/>
      <c r="C2" s="98"/>
      <c r="D2" s="98"/>
      <c r="E2" s="98"/>
      <c r="F2" s="98"/>
      <c r="G2" s="98"/>
      <c r="H2" s="98"/>
    </row>
    <row r="4" spans="1:10" ht="15.75" thickBot="1" x14ac:dyDescent="0.3"/>
    <row r="5" spans="1:10" ht="20.25" customHeight="1" x14ac:dyDescent="0.25">
      <c r="A5" s="105" t="s">
        <v>17</v>
      </c>
      <c r="B5" s="106"/>
    </row>
    <row r="6" spans="1:10" ht="20.25" customHeight="1" x14ac:dyDescent="0.25">
      <c r="A6" s="88" t="s">
        <v>1</v>
      </c>
      <c r="B6" s="89" t="s">
        <v>2</v>
      </c>
      <c r="D6" s="24" t="s">
        <v>3</v>
      </c>
      <c r="E6" s="24" t="s">
        <v>4</v>
      </c>
      <c r="F6" s="24" t="s">
        <v>14</v>
      </c>
      <c r="G6" s="24" t="s">
        <v>15</v>
      </c>
      <c r="H6" s="24" t="s">
        <v>5</v>
      </c>
    </row>
    <row r="7" spans="1:10" ht="20.25" customHeight="1" x14ac:dyDescent="0.25">
      <c r="A7" s="90">
        <v>44855</v>
      </c>
      <c r="B7" s="91">
        <v>5.76</v>
      </c>
      <c r="D7" s="25" t="s">
        <v>42</v>
      </c>
      <c r="E7" s="17">
        <v>0</v>
      </c>
      <c r="F7" s="26">
        <v>104.38</v>
      </c>
      <c r="G7" s="26">
        <f>E7*F7</f>
        <v>0</v>
      </c>
      <c r="H7" s="26">
        <f>G7*1.1</f>
        <v>0</v>
      </c>
    </row>
    <row r="8" spans="1:10" ht="20.25" customHeight="1" x14ac:dyDescent="0.25">
      <c r="A8" s="93">
        <v>44873</v>
      </c>
      <c r="B8" s="91">
        <v>5.88</v>
      </c>
      <c r="D8" s="25" t="s">
        <v>43</v>
      </c>
      <c r="E8" s="17">
        <f>B7</f>
        <v>5.76</v>
      </c>
      <c r="F8" s="26">
        <v>104.38</v>
      </c>
      <c r="G8" s="26">
        <f>E8*F8</f>
        <v>601.22879999999998</v>
      </c>
      <c r="H8" s="26">
        <f t="shared" ref="H8:H12" si="0">G8*1.1</f>
        <v>661.35167999999999</v>
      </c>
    </row>
    <row r="9" spans="1:10" ht="20.25" customHeight="1" x14ac:dyDescent="0.25">
      <c r="A9" s="90">
        <v>44888</v>
      </c>
      <c r="B9" s="91">
        <v>5.64</v>
      </c>
      <c r="D9" s="25" t="s">
        <v>44</v>
      </c>
      <c r="E9" s="17">
        <f>B8+B9</f>
        <v>11.52</v>
      </c>
      <c r="F9" s="26">
        <v>104.38</v>
      </c>
      <c r="G9" s="26">
        <f t="shared" ref="G9:G15" si="1">E9*F9</f>
        <v>1202.4576</v>
      </c>
      <c r="H9" s="26">
        <f t="shared" si="0"/>
        <v>1322.70336</v>
      </c>
    </row>
    <row r="10" spans="1:10" ht="20.25" customHeight="1" x14ac:dyDescent="0.25">
      <c r="A10" s="94">
        <v>44900</v>
      </c>
      <c r="B10" s="91">
        <v>6.92</v>
      </c>
      <c r="D10" s="25" t="s">
        <v>45</v>
      </c>
      <c r="E10" s="17">
        <f>B10+B11+B12</f>
        <v>19.48</v>
      </c>
      <c r="F10" s="26">
        <v>104.38</v>
      </c>
      <c r="G10" s="26">
        <f t="shared" si="1"/>
        <v>2033.3224</v>
      </c>
      <c r="H10" s="26">
        <f t="shared" si="0"/>
        <v>2236.6546400000002</v>
      </c>
    </row>
    <row r="11" spans="1:10" ht="20.25" customHeight="1" x14ac:dyDescent="0.25">
      <c r="A11" s="90">
        <v>44911</v>
      </c>
      <c r="B11" s="91">
        <v>6.24</v>
      </c>
      <c r="D11" s="25" t="s">
        <v>46</v>
      </c>
      <c r="E11" s="17">
        <f>B13+B14+B15</f>
        <v>21.919999999999998</v>
      </c>
      <c r="F11" s="26">
        <v>104.38</v>
      </c>
      <c r="G11" s="26">
        <f t="shared" si="1"/>
        <v>2288.0095999999999</v>
      </c>
      <c r="H11" s="26">
        <f t="shared" si="0"/>
        <v>2516.8105599999999</v>
      </c>
    </row>
    <row r="12" spans="1:10" ht="20.25" customHeight="1" x14ac:dyDescent="0.25">
      <c r="A12" s="90">
        <v>44922</v>
      </c>
      <c r="B12" s="91">
        <v>6.32</v>
      </c>
      <c r="D12" s="25" t="s">
        <v>47</v>
      </c>
      <c r="E12" s="17">
        <f>B16+B17</f>
        <v>15.260000000000002</v>
      </c>
      <c r="F12" s="26">
        <v>104.38</v>
      </c>
      <c r="G12" s="26">
        <f t="shared" si="1"/>
        <v>1592.8388</v>
      </c>
      <c r="H12" s="26">
        <f t="shared" si="0"/>
        <v>1752.1226800000002</v>
      </c>
      <c r="J12" s="32"/>
    </row>
    <row r="13" spans="1:10" ht="20.25" customHeight="1" x14ac:dyDescent="0.25">
      <c r="A13" s="90">
        <v>44935</v>
      </c>
      <c r="B13" s="91">
        <v>9.4</v>
      </c>
      <c r="D13" s="25" t="s">
        <v>48</v>
      </c>
      <c r="E13" s="17">
        <f>B18+B19</f>
        <v>14.42</v>
      </c>
      <c r="F13" s="26">
        <v>104.38</v>
      </c>
      <c r="G13" s="26">
        <f>E13*F13</f>
        <v>1505.1596</v>
      </c>
      <c r="H13" s="26">
        <f>G13*1.1</f>
        <v>1655.6755600000001</v>
      </c>
    </row>
    <row r="14" spans="1:10" ht="20.25" customHeight="1" x14ac:dyDescent="0.25">
      <c r="A14" s="90">
        <v>44949</v>
      </c>
      <c r="B14" s="91">
        <v>6.14</v>
      </c>
      <c r="D14" s="25" t="s">
        <v>49</v>
      </c>
      <c r="E14" s="17">
        <f>B20+B21</f>
        <v>10.3</v>
      </c>
      <c r="F14" s="26">
        <v>104.38</v>
      </c>
      <c r="G14" s="26">
        <f>E14*F14</f>
        <v>1075.114</v>
      </c>
      <c r="H14" s="26">
        <v>1182.6199999999999</v>
      </c>
      <c r="I14" s="32"/>
    </row>
    <row r="15" spans="1:10" ht="20.25" customHeight="1" thickBot="1" x14ac:dyDescent="0.3">
      <c r="A15" s="90">
        <v>44957</v>
      </c>
      <c r="B15" s="91">
        <v>6.38</v>
      </c>
      <c r="D15" s="25" t="s">
        <v>50</v>
      </c>
      <c r="E15" s="17">
        <v>3.48</v>
      </c>
      <c r="F15" s="26">
        <v>104.38</v>
      </c>
      <c r="G15" s="26">
        <f t="shared" si="1"/>
        <v>363.24239999999998</v>
      </c>
      <c r="H15" s="26">
        <f>G15*1.1</f>
        <v>399.56664000000001</v>
      </c>
      <c r="I15" s="32"/>
      <c r="J15" s="32">
        <f>F15*10%+F15</f>
        <v>114.818</v>
      </c>
    </row>
    <row r="16" spans="1:10" ht="20.25" customHeight="1" thickBot="1" x14ac:dyDescent="0.3">
      <c r="A16" s="90">
        <v>44967</v>
      </c>
      <c r="B16" s="91">
        <v>7.82</v>
      </c>
      <c r="D16" s="21" t="s">
        <v>63</v>
      </c>
      <c r="E16" s="22">
        <f>SUM(E7:E15)</f>
        <v>102.14000000000001</v>
      </c>
      <c r="F16" s="22"/>
      <c r="G16" s="27">
        <f>SUM(G7:G15)</f>
        <v>10661.3732</v>
      </c>
      <c r="H16" s="28">
        <f>SUM(H7:H15)</f>
        <v>11727.505120000002</v>
      </c>
      <c r="J16" s="32"/>
    </row>
    <row r="17" spans="1:8" ht="20.25" customHeight="1" x14ac:dyDescent="0.25">
      <c r="A17" s="90">
        <v>44981</v>
      </c>
      <c r="B17" s="91">
        <v>7.44</v>
      </c>
      <c r="D17" s="19"/>
      <c r="E17" s="18"/>
      <c r="F17" s="20"/>
      <c r="G17" s="20"/>
      <c r="H17" s="20"/>
    </row>
    <row r="18" spans="1:8" ht="20.25" customHeight="1" x14ac:dyDescent="0.25">
      <c r="A18" s="90">
        <v>44995</v>
      </c>
      <c r="B18" s="91">
        <v>7.4</v>
      </c>
      <c r="C18" s="81"/>
      <c r="D18" s="19"/>
      <c r="E18" s="1"/>
      <c r="F18" s="20"/>
      <c r="G18" s="20"/>
      <c r="H18" s="20"/>
    </row>
    <row r="19" spans="1:8" ht="20.25" customHeight="1" x14ac:dyDescent="0.25">
      <c r="A19" s="90">
        <v>45009</v>
      </c>
      <c r="B19" s="91">
        <v>7.02</v>
      </c>
      <c r="D19" s="19"/>
      <c r="F19" s="20"/>
      <c r="G19" s="20"/>
      <c r="H19" s="20"/>
    </row>
    <row r="20" spans="1:8" ht="20.25" customHeight="1" x14ac:dyDescent="0.25">
      <c r="A20" s="90">
        <v>45022</v>
      </c>
      <c r="B20" s="91">
        <v>5.7</v>
      </c>
      <c r="D20" s="19"/>
      <c r="F20" s="20"/>
      <c r="G20" s="20"/>
      <c r="H20" s="20"/>
    </row>
    <row r="21" spans="1:8" ht="20.25" customHeight="1" x14ac:dyDescent="0.25">
      <c r="A21" s="94">
        <v>45037</v>
      </c>
      <c r="B21" s="17">
        <v>4.5999999999999996</v>
      </c>
      <c r="D21" s="19"/>
      <c r="F21" s="20"/>
      <c r="G21" s="20"/>
      <c r="H21" s="20"/>
    </row>
    <row r="22" spans="1:8" ht="20.25" customHeight="1" x14ac:dyDescent="0.25">
      <c r="A22" s="94">
        <v>45062</v>
      </c>
      <c r="B22" s="17">
        <v>3.48</v>
      </c>
      <c r="D22" s="19"/>
      <c r="F22" s="20"/>
      <c r="G22" s="20"/>
      <c r="H22" s="20"/>
    </row>
    <row r="23" spans="1:8" x14ac:dyDescent="0.25">
      <c r="B23" s="18"/>
      <c r="D23" s="19"/>
      <c r="F23" s="1"/>
    </row>
    <row r="24" spans="1:8" x14ac:dyDescent="0.25">
      <c r="B24" s="18"/>
      <c r="D24" s="19"/>
      <c r="F24" s="1"/>
    </row>
    <row r="25" spans="1:8" x14ac:dyDescent="0.25">
      <c r="B25" s="18"/>
      <c r="D25" s="19"/>
      <c r="F25" s="1"/>
    </row>
    <row r="26" spans="1:8" x14ac:dyDescent="0.25">
      <c r="B26" s="18"/>
      <c r="D26" s="19"/>
    </row>
    <row r="27" spans="1:8" x14ac:dyDescent="0.25">
      <c r="B27" s="18"/>
      <c r="D27" s="19"/>
    </row>
    <row r="28" spans="1:8" x14ac:dyDescent="0.25">
      <c r="B28" s="18"/>
      <c r="D28" s="19"/>
    </row>
    <row r="29" spans="1:8" x14ac:dyDescent="0.25">
      <c r="B29" s="1"/>
    </row>
    <row r="30" spans="1:8" x14ac:dyDescent="0.25">
      <c r="B30" s="1"/>
    </row>
    <row r="31" spans="1:8" x14ac:dyDescent="0.25">
      <c r="B31" s="1"/>
    </row>
  </sheetData>
  <mergeCells count="3">
    <mergeCell ref="A1:H1"/>
    <mergeCell ref="A2:H2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3</vt:i4>
      </vt:variant>
    </vt:vector>
  </HeadingPairs>
  <TitlesOfParts>
    <vt:vector size="13" baseType="lpstr">
      <vt:lpstr>hiver 2014-2015</vt:lpstr>
      <vt:lpstr>HIVER 2015-2016</vt:lpstr>
      <vt:lpstr>HIVER 2016-2017</vt:lpstr>
      <vt:lpstr>HIVER 2017-2018</vt:lpstr>
      <vt:lpstr>HIVER 2018-2019</vt:lpstr>
      <vt:lpstr>HIVER 2019-2020</vt:lpstr>
      <vt:lpstr>HIVER 2020-2021</vt:lpstr>
      <vt:lpstr>HIVER 2021-2022</vt:lpstr>
      <vt:lpstr>HIVER 2022-2023</vt:lpstr>
      <vt:lpstr>HIVER 2023-2024</vt:lpstr>
      <vt:lpstr>'hiver 2014-2015'!Zone_d_impression</vt:lpstr>
      <vt:lpstr>'HIVER 2015-2016'!Zone_d_impression</vt:lpstr>
      <vt:lpstr>'HIVER 2016-2017'!Zone_d_impression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MAIRIE</dc:creator>
  <cp:lastModifiedBy>Olivia LAVICTOIRE</cp:lastModifiedBy>
  <cp:lastPrinted>2022-07-07T13:01:27Z</cp:lastPrinted>
  <dcterms:created xsi:type="dcterms:W3CDTF">2015-04-24T12:44:56Z</dcterms:created>
  <dcterms:modified xsi:type="dcterms:W3CDTF">2023-10-05T06:46:22Z</dcterms:modified>
</cp:coreProperties>
</file>